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mc:AlternateContent xmlns:mc="http://schemas.openxmlformats.org/markup-compatibility/2006">
    <mc:Choice Requires="x15">
      <x15ac:absPath xmlns:x15ac="http://schemas.microsoft.com/office/spreadsheetml/2010/11/ac" url="\\192.168.2.14\info\2003_SGO\DOCUMENTACIÓN SG ONAC\3. PRESTACIÓN DEL SERVICIO\3.3 Evaluación\PROCEDIMIENTOS\"/>
    </mc:Choice>
  </mc:AlternateContent>
  <workbookProtection workbookAlgorithmName="SHA-512" workbookHashValue="fA9BAEGR01imfeFxfDxlZnTsEPs0mqkLaH7fzlImqNHKWeKnTG8uOXLif3kCEJwS+2/8U7Pjn/liRqWzqUixoA==" workbookSaltValue="HdJdjzGL58Y5VCCQfa+vOw==" workbookSpinCount="100000" lockStructure="1"/>
  <bookViews>
    <workbookView xWindow="0" yWindow="0" windowWidth="20490" windowHeight="9045" tabRatio="749"/>
  </bookViews>
  <sheets>
    <sheet name="Matriz de riesgo PEA" sheetId="12" r:id="rId1"/>
    <sheet name="Mapa de riesgo PEA" sheetId="13" r:id="rId2"/>
    <sheet name="Registro Eventos e Incidentes" sheetId="15" state="hidden" r:id="rId3"/>
    <sheet name="Data" sheetId="14" state="hidden" r:id="rId4"/>
  </sheets>
  <externalReferences>
    <externalReference r:id="rId5"/>
  </externalReferences>
  <definedNames>
    <definedName name="_xlnm._FilterDatabase" localSheetId="1" hidden="1">'Mapa de riesgo PEA'!$B$5:$I$29</definedName>
    <definedName name="_xlnm._FilterDatabase" localSheetId="0" hidden="1">'Matriz de riesgo PEA'!$B$8:$T$31</definedName>
    <definedName name="Excel_BuiltIn__FilterDatabase_3" localSheetId="1">#REF!</definedName>
    <definedName name="Excel_BuiltIn__FilterDatabase_3" localSheetId="0">#REF!</definedName>
    <definedName name="Excel_BuiltIn__FilterDatabase_3">#REF!</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D7" i="13" l="1"/>
  <c r="I29" i="13"/>
  <c r="I28" i="13"/>
  <c r="I27" i="13"/>
  <c r="I26" i="13"/>
  <c r="I25" i="13"/>
  <c r="I24" i="13"/>
  <c r="I23" i="13"/>
  <c r="I22" i="13"/>
  <c r="I21" i="13"/>
  <c r="I20" i="13"/>
  <c r="I19" i="13"/>
  <c r="I18" i="13"/>
  <c r="I17" i="13"/>
  <c r="I16" i="13"/>
  <c r="I15" i="13"/>
  <c r="I14" i="13"/>
  <c r="I13" i="13"/>
  <c r="I12" i="13"/>
  <c r="I11" i="13"/>
  <c r="I10" i="13"/>
  <c r="I9" i="13"/>
  <c r="I8" i="13"/>
  <c r="H8" i="13"/>
  <c r="H9" i="13"/>
  <c r="H10" i="13"/>
  <c r="H11" i="13"/>
  <c r="H12" i="13"/>
  <c r="H13" i="13"/>
  <c r="H14" i="13"/>
  <c r="H15" i="13"/>
  <c r="H16" i="13"/>
  <c r="H17" i="13"/>
  <c r="H18" i="13"/>
  <c r="H19" i="13"/>
  <c r="H20" i="13"/>
  <c r="H21" i="13"/>
  <c r="H22" i="13"/>
  <c r="H23" i="13"/>
  <c r="H24" i="13"/>
  <c r="H25" i="13"/>
  <c r="H26" i="13"/>
  <c r="H27" i="13"/>
  <c r="H28" i="13"/>
  <c r="H29" i="13"/>
  <c r="C8" i="13"/>
  <c r="C9" i="13"/>
  <c r="C10" i="13"/>
  <c r="C11" i="13"/>
  <c r="C12" i="13"/>
  <c r="C13" i="13"/>
  <c r="C14" i="13"/>
  <c r="C15" i="13"/>
  <c r="C16" i="13"/>
  <c r="C17" i="13"/>
  <c r="C18" i="13"/>
  <c r="C19" i="13"/>
  <c r="C20" i="13"/>
  <c r="C21" i="13"/>
  <c r="C22" i="13"/>
  <c r="C23" i="13"/>
  <c r="C24" i="13"/>
  <c r="C25" i="13"/>
  <c r="C26" i="13"/>
  <c r="C27" i="13"/>
  <c r="C28" i="13"/>
  <c r="C29" i="13"/>
  <c r="B8" i="13"/>
  <c r="B9" i="13"/>
  <c r="B10" i="13"/>
  <c r="B11" i="13"/>
  <c r="B12" i="13"/>
  <c r="B13" i="13"/>
  <c r="B14" i="13"/>
  <c r="B15" i="13"/>
  <c r="B16" i="13"/>
  <c r="B17" i="13"/>
  <c r="B18" i="13"/>
  <c r="B19" i="13"/>
  <c r="B20" i="13"/>
  <c r="B21" i="13"/>
  <c r="B22" i="13"/>
  <c r="B23" i="13"/>
  <c r="B24" i="13"/>
  <c r="B25" i="13"/>
  <c r="B26" i="13"/>
  <c r="B27" i="13"/>
  <c r="B28" i="13"/>
  <c r="B29" i="13"/>
  <c r="D8" i="13"/>
  <c r="D9" i="13"/>
  <c r="D10" i="13"/>
  <c r="D11" i="13"/>
  <c r="D12" i="13"/>
  <c r="D13" i="13"/>
  <c r="D14" i="13"/>
  <c r="D15" i="13"/>
  <c r="D16" i="13"/>
  <c r="D17" i="13"/>
  <c r="D18" i="13"/>
  <c r="D19" i="13"/>
  <c r="D20" i="13"/>
  <c r="D21" i="13"/>
  <c r="D22" i="13"/>
  <c r="D23" i="13"/>
  <c r="D24" i="13"/>
  <c r="D25" i="13"/>
  <c r="D26" i="13"/>
  <c r="D27" i="13"/>
  <c r="D28" i="13"/>
  <c r="D29" i="13"/>
  <c r="I31" i="12"/>
  <c r="O31" i="12" s="1"/>
  <c r="Q31" i="12" s="1"/>
  <c r="R31" i="12" s="1"/>
  <c r="I30" i="12"/>
  <c r="O30" i="12" s="1"/>
  <c r="Q30" i="12" s="1"/>
  <c r="R30" i="12" s="1"/>
  <c r="I29" i="12"/>
  <c r="O29" i="12" s="1"/>
  <c r="Q29" i="12" s="1"/>
  <c r="R29" i="12" s="1"/>
  <c r="I28" i="12"/>
  <c r="O28" i="12" s="1"/>
  <c r="Q28" i="12" s="1"/>
  <c r="R28" i="12" s="1"/>
  <c r="I27" i="12"/>
  <c r="O27" i="12" s="1"/>
  <c r="Q27" i="12" s="1"/>
  <c r="R27" i="12" s="1"/>
  <c r="I26" i="12"/>
  <c r="O26" i="12" s="1"/>
  <c r="Q26" i="12" s="1"/>
  <c r="R26" i="12" s="1"/>
  <c r="I25" i="12"/>
  <c r="O25" i="12" s="1"/>
  <c r="Q25" i="12" s="1"/>
  <c r="R25" i="12" s="1"/>
  <c r="I24" i="12"/>
  <c r="O24" i="12" s="1"/>
  <c r="Q24" i="12" s="1"/>
  <c r="R24" i="12" s="1"/>
  <c r="I23" i="12"/>
  <c r="O23" i="12" s="1"/>
  <c r="Q23" i="12" s="1"/>
  <c r="R23" i="12" s="1"/>
  <c r="I22" i="12"/>
  <c r="O22" i="12" s="1"/>
  <c r="Q22" i="12" s="1"/>
  <c r="R22" i="12" s="1"/>
  <c r="I21" i="12"/>
  <c r="O21" i="12" s="1"/>
  <c r="Q21" i="12" s="1"/>
  <c r="R21" i="12" s="1"/>
  <c r="I20" i="12"/>
  <c r="O20" i="12" s="1"/>
  <c r="Q20" i="12" s="1"/>
  <c r="R20" i="12" s="1"/>
  <c r="I19" i="12"/>
  <c r="O19" i="12" s="1"/>
  <c r="Q19" i="12" s="1"/>
  <c r="R19" i="12" s="1"/>
  <c r="I18" i="12"/>
  <c r="O18" i="12" s="1"/>
  <c r="Q18" i="12" s="1"/>
  <c r="R18" i="12" s="1"/>
  <c r="I17" i="12"/>
  <c r="O17" i="12" s="1"/>
  <c r="Q17" i="12" s="1"/>
  <c r="R17" i="12" s="1"/>
  <c r="I16" i="12"/>
  <c r="O16" i="12" s="1"/>
  <c r="Q16" i="12" s="1"/>
  <c r="R16" i="12" s="1"/>
  <c r="I15" i="12"/>
  <c r="O15" i="12" s="1"/>
  <c r="Q15" i="12" s="1"/>
  <c r="R15" i="12" s="1"/>
  <c r="I14" i="12"/>
  <c r="O14" i="12" s="1"/>
  <c r="Q14" i="12" s="1"/>
  <c r="R14" i="12" s="1"/>
  <c r="I13" i="12"/>
  <c r="O13" i="12" s="1"/>
  <c r="Q13" i="12" s="1"/>
  <c r="R13" i="12" s="1"/>
  <c r="I12" i="12"/>
  <c r="O12" i="12" s="1"/>
  <c r="Q12" i="12" s="1"/>
  <c r="R12" i="12" s="1"/>
  <c r="I11" i="12"/>
  <c r="O11" i="12" s="1"/>
  <c r="Q11" i="12" s="1"/>
  <c r="R11" i="12" s="1"/>
  <c r="I10" i="12"/>
  <c r="O10" i="12" s="1"/>
  <c r="Q10" i="12" s="1"/>
  <c r="R10" i="12" s="1"/>
  <c r="I9" i="12"/>
  <c r="O9" i="12" s="1"/>
  <c r="E23" i="13" l="1"/>
  <c r="Q9" i="12"/>
  <c r="R9" i="12" s="1"/>
  <c r="E7" i="13"/>
  <c r="F7" i="13" s="1"/>
  <c r="G7" i="13" s="1"/>
  <c r="E19" i="13"/>
  <c r="F19" i="13" s="1"/>
  <c r="G19" i="13" s="1"/>
  <c r="E15" i="13"/>
  <c r="F15" i="13" s="1"/>
  <c r="G15" i="13" s="1"/>
  <c r="E27" i="13"/>
  <c r="E11" i="13"/>
  <c r="F11" i="13" s="1"/>
  <c r="G11" i="13" s="1"/>
  <c r="E26" i="13"/>
  <c r="F26" i="13" s="1"/>
  <c r="G26" i="13" s="1"/>
  <c r="E22" i="13"/>
  <c r="F22" i="13" s="1"/>
  <c r="G22" i="13" s="1"/>
  <c r="E18" i="13"/>
  <c r="E14" i="13"/>
  <c r="F14" i="13" s="1"/>
  <c r="G14" i="13" s="1"/>
  <c r="E10" i="13"/>
  <c r="F10" i="13" s="1"/>
  <c r="G10" i="13" s="1"/>
  <c r="E29" i="13"/>
  <c r="F29" i="13" s="1"/>
  <c r="G29" i="13" s="1"/>
  <c r="E25" i="13"/>
  <c r="F25" i="13" s="1"/>
  <c r="G25" i="13" s="1"/>
  <c r="E21" i="13"/>
  <c r="F21" i="13" s="1"/>
  <c r="G21" i="13" s="1"/>
  <c r="E17" i="13"/>
  <c r="F17" i="13" s="1"/>
  <c r="G17" i="13" s="1"/>
  <c r="E13" i="13"/>
  <c r="F13" i="13" s="1"/>
  <c r="G13" i="13" s="1"/>
  <c r="E9" i="13"/>
  <c r="F9" i="13" s="1"/>
  <c r="G9" i="13" s="1"/>
  <c r="E28" i="13"/>
  <c r="F28" i="13" s="1"/>
  <c r="G28" i="13" s="1"/>
  <c r="E24" i="13"/>
  <c r="F24" i="13" s="1"/>
  <c r="G24" i="13" s="1"/>
  <c r="E20" i="13"/>
  <c r="F20" i="13" s="1"/>
  <c r="G20" i="13" s="1"/>
  <c r="E16" i="13"/>
  <c r="F16" i="13" s="1"/>
  <c r="G16" i="13" s="1"/>
  <c r="E12" i="13"/>
  <c r="F12" i="13" s="1"/>
  <c r="G12" i="13" s="1"/>
  <c r="E8" i="13"/>
  <c r="F8" i="13" s="1"/>
  <c r="G8" i="13" s="1"/>
  <c r="F27" i="13"/>
  <c r="G27" i="13" s="1"/>
  <c r="F18" i="13"/>
  <c r="G18" i="13" s="1"/>
  <c r="F23" i="13"/>
  <c r="G23" i="13" s="1"/>
  <c r="C7" i="13" l="1"/>
  <c r="B7" i="13" l="1"/>
  <c r="H7" i="13"/>
  <c r="I7" i="13"/>
</calcChain>
</file>

<file path=xl/comments1.xml><?xml version="1.0" encoding="utf-8"?>
<comments xmlns="http://schemas.openxmlformats.org/spreadsheetml/2006/main">
  <authors>
    <author>Francisco Lopez</author>
  </authors>
  <commentList>
    <comment ref="O7" authorId="0" shapeId="0">
      <text>
        <r>
          <rPr>
            <sz val="10"/>
            <color rgb="FF000000"/>
            <rFont val="Tahoma"/>
            <family val="2"/>
          </rPr>
          <t xml:space="preserve">Se califica la posibilidad de que el evento se materialice, considerando la existencia y efectividad de controles y la tasa de ocurrencia de los eventos.
</t>
        </r>
      </text>
    </comment>
    <comment ref="O8" authorId="0" shapeId="0">
      <text>
        <r>
          <rPr>
            <sz val="10"/>
            <color rgb="FF000000"/>
            <rFont val="Tahoma"/>
            <family val="2"/>
          </rPr>
          <t xml:space="preserve">Las medidas de control son implementadas por los OEC y solo podrán ser conocidas durante la evaluación.
</t>
        </r>
      </text>
    </comment>
    <comment ref="P8" authorId="0" shapeId="0">
      <text>
        <r>
          <rPr>
            <sz val="10"/>
            <color rgb="FF000000"/>
            <rFont val="Tahoma"/>
            <family val="2"/>
          </rPr>
          <t xml:space="preserve">Se califica la ocurrencia con base en experiencia de los evaluadores, No Conformidades Recurrentes, Quejas y Reclamos.
</t>
        </r>
      </text>
    </comment>
  </commentList>
</comments>
</file>

<file path=xl/sharedStrings.xml><?xml version="1.0" encoding="utf-8"?>
<sst xmlns="http://schemas.openxmlformats.org/spreadsheetml/2006/main" count="287" uniqueCount="198">
  <si>
    <t xml:space="preserve">Fecha:  </t>
  </si>
  <si>
    <t>No</t>
  </si>
  <si>
    <t>Nivel de riesgo</t>
  </si>
  <si>
    <t>Evento</t>
  </si>
  <si>
    <t>Ocurrencia</t>
  </si>
  <si>
    <t>Financiero</t>
  </si>
  <si>
    <t>Calidad / Imagen</t>
  </si>
  <si>
    <t>PROCESO</t>
  </si>
  <si>
    <t>Responsable</t>
  </si>
  <si>
    <t>Objetivo</t>
  </si>
  <si>
    <t>Causa / Debilidad 
(por que puede ocurrir)</t>
  </si>
  <si>
    <t>Frecuencia</t>
  </si>
  <si>
    <t>Tipo de Riesgo</t>
  </si>
  <si>
    <t>Prevenir</t>
  </si>
  <si>
    <t>IDENTIFICACIÓN DEL RIESGO</t>
  </si>
  <si>
    <t>ANÁLISIS DE RIESGO</t>
  </si>
  <si>
    <t>EVALUACIÓN DE RIESGO</t>
  </si>
  <si>
    <t>Efecto / Consecuencia / impacto</t>
  </si>
  <si>
    <t>Riesgo</t>
  </si>
  <si>
    <t>Análisis de riesgo</t>
  </si>
  <si>
    <t>C</t>
  </si>
  <si>
    <t>O</t>
  </si>
  <si>
    <t>Tipo de riesgo</t>
  </si>
  <si>
    <t>Aceptar</t>
  </si>
  <si>
    <t>Fuente del Riesgo</t>
  </si>
  <si>
    <t>Fuentes de Riesgo</t>
  </si>
  <si>
    <t>Relaciones Comerciales y Contractuales</t>
  </si>
  <si>
    <t>Circunstancias Economicas</t>
  </si>
  <si>
    <t>Comportamiento Humano</t>
  </si>
  <si>
    <t>Eventos naturales</t>
  </si>
  <si>
    <t>Circunstancias Politicas</t>
  </si>
  <si>
    <t xml:space="preserve">Personas Maliciosas </t>
  </si>
  <si>
    <t>Consecuencias 
Ares de Impacto</t>
  </si>
  <si>
    <t>Aspectos Tecnologicos o Técnicos</t>
  </si>
  <si>
    <t>Normatividad y Regulación</t>
  </si>
  <si>
    <t>Opciones de Tratamiento de Riesgo</t>
  </si>
  <si>
    <t>Proteger</t>
  </si>
  <si>
    <t>Transferir</t>
  </si>
  <si>
    <t>Retener</t>
  </si>
  <si>
    <t>Evitar</t>
  </si>
  <si>
    <t>Evento e Incidente</t>
  </si>
  <si>
    <t xml:space="preserve">Descripción </t>
  </si>
  <si>
    <t>Fecha de Ocurrencia</t>
  </si>
  <si>
    <t>Clasificación 
Riesgo</t>
  </si>
  <si>
    <t>Tratamiento / Corrección</t>
  </si>
  <si>
    <t>Estado</t>
  </si>
  <si>
    <t>Tipos de Riesgo</t>
  </si>
  <si>
    <t>Estrategico</t>
  </si>
  <si>
    <t>Operativo</t>
  </si>
  <si>
    <t>De Mercado</t>
  </si>
  <si>
    <t>Tecnologico</t>
  </si>
  <si>
    <t>Fisico</t>
  </si>
  <si>
    <t>Ambiental</t>
  </si>
  <si>
    <t>SISO</t>
  </si>
  <si>
    <t xml:space="preserve">Seguridad de la Información </t>
  </si>
  <si>
    <t xml:space="preserve">Código </t>
  </si>
  <si>
    <t xml:space="preserve">Versión </t>
  </si>
  <si>
    <t>Financiero / legal</t>
  </si>
  <si>
    <t>Personas / Seguridad</t>
  </si>
  <si>
    <t>Actividades Administrativas y Controles de proceso</t>
  </si>
  <si>
    <t>Descripción del evento</t>
  </si>
  <si>
    <t>ACTIVIDAD / REQUISITO</t>
  </si>
  <si>
    <t>REQUISITOS</t>
  </si>
  <si>
    <t>4.3</t>
  </si>
  <si>
    <t>4.5</t>
  </si>
  <si>
    <t>Confidencialidad</t>
  </si>
  <si>
    <t>4.6</t>
  </si>
  <si>
    <t>Proporcionar confianza a todas las partes interesadas en que un programa de ensayo de aptitud cumple con los requisitos mínimos para su ejecución.</t>
  </si>
  <si>
    <t>REQUISITO ISO/IEC 17043 RELACIONADO</t>
  </si>
  <si>
    <t>Personal</t>
  </si>
  <si>
    <t>4.2</t>
  </si>
  <si>
    <t>Equipos, instalaciones y medio ambiente</t>
  </si>
  <si>
    <t>Planificación</t>
  </si>
  <si>
    <t>4.4.1</t>
  </si>
  <si>
    <t>Preparación de los ítems de ensayo de aptitud</t>
  </si>
  <si>
    <t>4.4.2</t>
  </si>
  <si>
    <t>Homogeneidad y Estabilidad</t>
  </si>
  <si>
    <t>4.4.3</t>
  </si>
  <si>
    <t>Diseño Estadístico</t>
  </si>
  <si>
    <t>4.4.4</t>
  </si>
  <si>
    <t>Valores Asignados</t>
  </si>
  <si>
    <t>4.4.5</t>
  </si>
  <si>
    <t>Elección del Método o Procedimiento</t>
  </si>
  <si>
    <t>Operación de los programas de ensayos de aptitud</t>
  </si>
  <si>
    <t>Análisis de datos y registros</t>
  </si>
  <si>
    <t>4.7.1</t>
  </si>
  <si>
    <t>Evaluación de desempeño</t>
  </si>
  <si>
    <t>4.7.2</t>
  </si>
  <si>
    <t>Informes</t>
  </si>
  <si>
    <t>4.8</t>
  </si>
  <si>
    <t>Comunicación con los participantes</t>
  </si>
  <si>
    <t>4.9</t>
  </si>
  <si>
    <t>4.10</t>
  </si>
  <si>
    <t>Afectación a los participantes en el cumplimiento de sus compromisos</t>
  </si>
  <si>
    <t>Conclusiones erróneas con respecto al desempeño de los participantes, llegando inclusive a invalidar el EA</t>
  </si>
  <si>
    <t>Falta de conocimiento técnico y/o estadístico para el manejo  y análisis de la información entregada por los participantes.</t>
  </si>
  <si>
    <t>1.  Falta de recursos para hacer una adecuada identificación, embalaje y distribución del ítem de ensayo de aptitud.
2.  Falta de competencia técnica y supervisión</t>
  </si>
  <si>
    <t>1.  Pérdida de la identificación del ítem de ensayo de aptitud.
2.  Entrega incorrecta del ítem de ensayo de aptitud.
3.  Daños en el ítem de ensayos de aptitud que afecten el resultado del participante.
4.  Retrasos en el cronograma de ensayos de aptitud.</t>
  </si>
  <si>
    <t>Organización</t>
  </si>
  <si>
    <t>5.1</t>
  </si>
  <si>
    <t xml:space="preserve">Fallas en las actividades de ensayos de aptitud a nivel operativo y/o administrativo. </t>
  </si>
  <si>
    <t>1.  Falta de competencia en la definición del programa de ensayos de aptitud que se oferta.
2.  Desconocimiento del sector, del ítem de ensayo y de los demás aspectos técnicos y estadísticos relacionados con el ensayo de aptitud.
3.  Falta de compromiso de la dirección con el cliente, al subestimar sus necesidades, quejas y/o apelaciones.</t>
  </si>
  <si>
    <t>Subcontratación de servicios y Compra se servicios y suministros</t>
  </si>
  <si>
    <t>5.5
5.6</t>
  </si>
  <si>
    <t>1.  Incumplimiento del cronograma de ensayos de aptitud por necesidad de cambio del ítem o reproceso de los estudios realizados.
2.  Afectación de los resultados de los participantes que puede llevar a que se invalide el ensayo de aptitud.</t>
  </si>
  <si>
    <t>El ítem de ensayo de aptitud no sea estable u homogéneo</t>
  </si>
  <si>
    <t xml:space="preserve">Potencial confabulación de los participantes haciendo divulgaciones anticipadas, que generen beneficios particulares. </t>
  </si>
  <si>
    <t>No se asegure la escogencia de un método adecuado para establecer el valor asignado y su trazabilidad metrológica, incluida la incertidumbre del valor asignado para el EA previsto</t>
  </si>
  <si>
    <t xml:space="preserve">Obtener conclusiones erradas de desempeño de los participantes al no contar con lineamientos claros para la evaluación de la comparación de resultados obtenidos por diferentes métodos de ensayo o medida o la equivalencia técnica de los mismos. </t>
  </si>
  <si>
    <t>Perdidas o  daños en el ítem de ensayos de aptitud que afecten el resultado del participante.</t>
  </si>
  <si>
    <t xml:space="preserve">No se asegure  una estructura de organización y gestión apropiada al alcance de las actividades de los programas de ensayos de aptitud. </t>
  </si>
  <si>
    <t>Pérdida de confianza en el PEA por la oferta de programas de ensayos de aptitud ambiguos, o que no atienden a las necesidades</t>
  </si>
  <si>
    <t xml:space="preserve">Revisión de Pedidos, ofertas y contratos, </t>
  </si>
  <si>
    <t xml:space="preserve">5.4
</t>
  </si>
  <si>
    <t xml:space="preserve">No definir y acordar apropiadamente las  ofertas de programas de ensayos de aptitud con respecto a que tipo de participantes va dirigido el ensayo de aptitud, o  las necesidades del participante.  </t>
  </si>
  <si>
    <t xml:space="preserve">Sistema de Gestión, Control de Documentos y Control de Registros
Control de Trabajo no conforme, Mejora, Acciones Correctivas, Acciones Preventivas, Auditorías internas, Revisiones por la Dirección
</t>
  </si>
  <si>
    <t>Servicio al Cliente, y Quejas y Apelaciones</t>
  </si>
  <si>
    <t>5,7
5.8</t>
  </si>
  <si>
    <t xml:space="preserve">Insatisfacción del cliente/participantes </t>
  </si>
  <si>
    <t xml:space="preserve">No se cuente con personal competente para la realización de las actividades de planeación, dirección, control y ejecución de un Ensayo de Aptitud. </t>
  </si>
  <si>
    <t>1.  Desconocimiento y no  aplicación de los lineamientos y criterios establecidos para los perfiles y la gestión de personal.
2. Baja oferta de personal que cumpla lo requerido por el Programa de EA.</t>
  </si>
  <si>
    <t xml:space="preserve">No se asegure la infraestructura necesaria que permita operar adecuadamente  el  Ensayo de Aptitud. </t>
  </si>
  <si>
    <t>1.Falta de planificación de las condiciones de operación de un programa de ensayo de aptitud.
2.  Recursos insuficientes</t>
  </si>
  <si>
    <t>No se identifiquen adecuadamente aquellos procesos que afectan directamente la calidad del EA</t>
  </si>
  <si>
    <t>Fallas en la planificación de los programas de ensayos de aptitud que limiten la operación o que invaliden los ensayos de aptitud</t>
  </si>
  <si>
    <t xml:space="preserve">1. Desconocimiento de los requisitos aplicables de acuerdo con la norma
2. Desconocimiento de las necesidades del cliente/participante
3.Definición insufiente o inadecuada de los condiciones requeridas para el funcionamiento y operación del programa. </t>
  </si>
  <si>
    <t>1.  Desconocimiento de los requisitos establecidos en la norma 
2.  Falta de competencia técnica y supervisión</t>
  </si>
  <si>
    <t>Conclusiones erróneas con respecto al desempeño de los participantes, llegando inclusive a invalidar el EA
Errores en las conclusiones sobre la homogeneidad y estabilidad del ítem de ensayo de aptitud que pueda llevar a invalidar el EA</t>
  </si>
  <si>
    <t>No se asegure la aplicación adecuada de factores que puedan incidir de manera significativa en el diseño de Programa de Ensayo de Aptitud</t>
  </si>
  <si>
    <t xml:space="preserve">
1.   Falta de aplicación de la política relativa a la divulgación de los valores asignados.
2. Controles ineficaces para prevenir divulgaciones anticipadas del valor asignado o confabulación de los participantes
</t>
  </si>
  <si>
    <t>Existen diferencias significativas entre los métodos utilizados por los participantes y no se toman las medidas para evaluar los resultados, entregando a los participantes conclusiones de desempeño erróneas</t>
  </si>
  <si>
    <t>1. Se dañe el ítem de ensayo de aptitud, con la consecuente reposición del ítem de parte del PEA
2. Resultados de desempeño erróneos para el participante.</t>
  </si>
  <si>
    <t>1. Error sistemático en los cálculos estadísticos que lleva a conclusiones y decisiones erróneas con respecto al desempeño de los participantes.
2. Resultados de desempeño de los participantes no confiables</t>
  </si>
  <si>
    <t xml:space="preserve">1.  Falta de competencia técnica a nivel estadístico
2.  Falta de revisión de los datos obtenidos por el personal técnico con el fin de que sean válidos a nivel matemático y técnico.
3.  Desconocimiento de los requisitos de la norma de acreditación.   
4. Falta de procedimiento o procedimiento inadecuado o no aplicado en la definición de las herramientas estadísticas a utilizar en las diferentes etapas del programa de ensayos de aptitud. 
5. Software no validado o sin mantenimiento o verificación         </t>
  </si>
  <si>
    <t xml:space="preserve">Resultados de desempeño de los participantes no confiables
</t>
  </si>
  <si>
    <t>1.  Falla en Software
2.  Falta de competencia técnica y estadística.
3.  Ineficacia de los controles de revisión</t>
  </si>
  <si>
    <t>Efectos legales y daño en la imagen tanto para el participante, como para el PEA.</t>
  </si>
  <si>
    <t>1. No asignación de códigos seguros para preservar la confidencialidad del participante.
2.  Información entregada a terceros por el personal del PEA por desconocimiento de los requisitos de la norma de
3.Confabulación con otros participantes.</t>
  </si>
  <si>
    <t>Resultados de desempeño de los participantes no válidos o poco confiables, con posible afectación para el participante(s).</t>
  </si>
  <si>
    <t>Promedio de No Conformidades en el periodo</t>
  </si>
  <si>
    <t>No Conformidades</t>
  </si>
  <si>
    <t>TÉCNICA DE EVALUACIÓN</t>
  </si>
  <si>
    <t>Tipo de técnica de evaluación 17011</t>
  </si>
  <si>
    <t xml:space="preserve">Etapa de evaluación </t>
  </si>
  <si>
    <t>Proveedores de Ensayos de Aptitud
ISO/IEC 17043: 2010</t>
  </si>
  <si>
    <t>Evaluación de registros
Entrevistas</t>
  </si>
  <si>
    <t>Evaluación de registros
Testificación</t>
  </si>
  <si>
    <t>Evaluación de registros</t>
  </si>
  <si>
    <t>Evaluación documental
Evaluación de registros
Testificación</t>
  </si>
  <si>
    <t>Evaluación documental
Evaluación de registros</t>
  </si>
  <si>
    <t>Evaluación documental
Evaluación registros</t>
  </si>
  <si>
    <t>Evaluación registros
Entrevistas</t>
  </si>
  <si>
    <t>Evaluación de registros
Entrevistas
Testificación</t>
  </si>
  <si>
    <t>Canales de comunicación ineficaces o inexistentes.</t>
  </si>
  <si>
    <t>Evaluación de registros
Entrevista</t>
  </si>
  <si>
    <t>Evaluación documental</t>
  </si>
  <si>
    <t>5.2
5.3 
5.13
5.9
5.10
5.11
5.12
5.14
5.15</t>
  </si>
  <si>
    <t>Evaluación documental
Evaluación registros
Entrevistas</t>
  </si>
  <si>
    <t>Evaluación registros
Entrevistas
Testificación</t>
  </si>
  <si>
    <t>1.  No atender las necesidades y/o requerimiento del cliente/participante de manera clara, oportuna, coherente y objetiva.</t>
  </si>
  <si>
    <t>Etapa 1.
Etapa 2.
Evaluaciones extraordinarias.
Evaluaciones complementarias.</t>
  </si>
  <si>
    <t>MAPA DE RIESGOS 
PROVEEDORES DE ENSAYOS DE APTITUD</t>
  </si>
  <si>
    <t xml:space="preserve">PR-3.3-01 - Anexo C </t>
  </si>
  <si>
    <t>Confianza en la evaluación</t>
  </si>
  <si>
    <t>1.  Pérdida de confianza de los clientes
2. afectación a la validez de los resultados de evaluación de desempeño</t>
  </si>
  <si>
    <t>Estratégico</t>
  </si>
  <si>
    <t>Aspectos Tecnológicos o Técnicos</t>
  </si>
  <si>
    <t>Producción y almacenamiento de ítems de ensayo sin las condiciones requeridas.
No se procese información de manera suficiente y adecuada</t>
  </si>
  <si>
    <t>Tecnológico</t>
  </si>
  <si>
    <t xml:space="preserve">El diseño del programa no responde a las necesidades de evaluación de desempeño de los participantes. </t>
  </si>
  <si>
    <t>1. No se asegura que la ejecución de los ensayos de aptitud se realice de una forma adecuada.
2. Perdida de credibilidad de los clientes.
3. Trabajos no conformes, reprocesos.
4. Ensayo de aptitud con fallas críticas por lo que se podría llegar a invalidar el EA</t>
  </si>
  <si>
    <t>1. Desconocimiento de los requisitos aplicables.
2. Falta de experticia del personal encargado de la planificación.
3. Falta de autoridad y supervisión del personal encargado de la planificación.</t>
  </si>
  <si>
    <t>Los lineamientos establecidos  para la preparación del ítem de ensayo de aptitud, se definen de manera  inadecuada o no se aplican correctamente.</t>
  </si>
  <si>
    <t xml:space="preserve">Fallas en la adquisición, recolección, preparación, manipulación y almacenamiento de los ítems de ensayos de aptitud, lo que puede conllevar a que el EA se invalide. </t>
  </si>
  <si>
    <t>Desconocimiento de los requisitos de la norma 
Falta de un procedimiento que establezca la metodología para hacer  estudios de estabilidad y homogeneidad.
Falta de experiencia y desconocimiento de aspectos técnicos y estadísticos relacionados con los estudios de homogeneidad y estabilidad del ítem de ensayo de aptitud</t>
  </si>
  <si>
    <t>Se realice un diseño estadístico del EA que no conduzca al cumplimiento de los objetivos del programa de EA planteado.</t>
  </si>
  <si>
    <t>Conclusiones erróneas con respecto al desempeño de los participantes, llegando inclusive a invalidar el EA
 Afectación sobre el cliente final del OEC que participa en el EA, a raíz de los resultados de desempeño emitidos por el PEA</t>
  </si>
  <si>
    <t>1.  Falta de asignación de recursos para contratar personal competente y reforzar su competencia
2.  Falta de inversión en las herramientas de apoyo estadístico
3.Falta de experiencia y desconocimiento de aspectos estadísticos relacionados con los EA</t>
  </si>
  <si>
    <t>Falta de experiencia y desconocimiento de aspectos estadísticos relacionados con los EA
Falta de experticia y conocimiento técnico y su correlación con los aspectos estadísticos</t>
  </si>
  <si>
    <t xml:space="preserve">1. Conclusiones erróneas con respecto al desempeño de los participantes, llegando inclusive a invalidar el EA.
2. Afectación sobre el cliente final del Proveedor de Ensayos de aptitud que participa en el EA, a raíz de los resultados de desempeño </t>
  </si>
  <si>
    <t xml:space="preserve">1.  Falta de revisión y supervisión del responsable del diseño estadístico.
2..  No contar con  personal competente para las actividades del EA 
3.  Falta de inversión en las herramientas de apoyo estadístico.
4.  Falta de experticia y conocimiento técnico de manejo estadístico.
</t>
  </si>
  <si>
    <t xml:space="preserve">1. Conclusiones erróneas con respecto al desempeño de los participantes, llegando inclusive a invalidar el EA
2. Afectación sobre el cliente final del PEA que participa en el EA, a raíz de los resultados de desempeño </t>
  </si>
  <si>
    <t xml:space="preserve"> Medición, ensayo o calibración   del ítem de ensayo de aptitud de forma inadecuada, con resultados de desempeño erróneos para el participante dadas instrucciones que no son claras o no  están lo suficientemente detalladas</t>
  </si>
  <si>
    <t>1. Falta de experiencia y desconocimiento técnico del ítem de ensayo de aptitud
2. instrucciones que no son claras o no  están lo suficientemente detalladas</t>
  </si>
  <si>
    <t>Entrega de resultados erróneos  a los participantes del EA.</t>
  </si>
  <si>
    <t>Conclusiones de desempeño erróneas que afectan al participante/cliente</t>
  </si>
  <si>
    <t>1. Elección inapropiada el estadístico de desempeño 
2. Desconocimiento estadístico</t>
  </si>
  <si>
    <t xml:space="preserve">Los informes emitidos por el proveedor no son claros y exhaustivos de acuerdo con las necesidades y planificación del Programa de Ensayo Aptitud. </t>
  </si>
  <si>
    <t>Afectación de resultados en la evaluación de desempeño y su correspondiente calificación o interpretación.</t>
  </si>
  <si>
    <t>Desconocimiento o mala interpretación de la información del EA, por parte del participante.</t>
  </si>
  <si>
    <t>Potencial fuga de información confidencial</t>
  </si>
  <si>
    <t>1.  Falta de competencia del personal asignado para las actividad del EA
2.  El PEA considera que no requiere supervisión 
3. controles ineficaces en la ejecución de actividades del EA.
4. Falta de asignación de recursos</t>
  </si>
  <si>
    <t xml:space="preserve">uso de procesos y procedimientos inadecuados para la gestión de las actividades del Proveedor de ensayos de aptitud </t>
  </si>
  <si>
    <t>1.  Falta de revisión de los documentos requeridos o de su adecuación para el uso en ensayos de aptitud por recursos escasos o falta de competencia.
2.  Falta de definición adecuada de los registros requeridos por falta de competencia.  
3.  Falta de competencia para llevar un adecuado control de los documentos y/o registros.     
4. fallas en la identificación y tratamiento de desviaciones.
5. Baja oferta de servicios de auditoria con personal competente en la ISO/IEC17043
6. Deficiencias en los escenarios de revisión, auditoria y supervisión.</t>
  </si>
  <si>
    <t>Selección y uso de subcontratistas y/o proveedores de productos o servicios  no competentes.</t>
  </si>
  <si>
    <t xml:space="preserve">1.  Falta de recursos para realizar una adecuada compra o subcontratación
2.  Definición inadecuada de  los requisitos de compra y subcontratación 
3. Definición inadecuada de los criterios para la evaluación  a los proveedores de suministros y/o de servicios críticos. </t>
  </si>
  <si>
    <t>Falta de confiabilidad en los resultados de ensayos  de aptitud de los participantes, y daño en la imagen del PEA y del participante/cliente</t>
  </si>
  <si>
    <t>MATRIZ DE RIESGOS PROVEEDORES DE ENSAYOS DE APTITUD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</si>
</sst>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yyyy\-mm\-dd;@"/>
  </numFmts>
  <fonts count="14" x14ac:knownFonts="1">
    <font>
      <sz val="11"/>
      <color theme="1"/>
      <name val="Calibri"/>
      <family val="2"/>
      <scheme val="minor"/>
    </font>
    <font>
      <sz val="10"/>
      <name val="Arial"/>
      <family val="2"/>
    </font>
    <font>
      <b/>
      <sz val="11"/>
      <color theme="1"/>
      <name val="Calibri"/>
      <family val="2"/>
      <scheme val="minor"/>
    </font>
    <font>
      <sz val="10"/>
      <color rgb="FF0070C0"/>
      <name val="Arial"/>
      <family val="2"/>
    </font>
    <font>
      <u/>
      <sz val="11"/>
      <color theme="10"/>
      <name val="Calibri"/>
      <family val="2"/>
      <scheme val="minor"/>
    </font>
    <font>
      <u/>
      <sz val="11"/>
      <color theme="11"/>
      <name val="Calibri"/>
      <family val="2"/>
      <scheme val="minor"/>
    </font>
    <font>
      <sz val="10"/>
      <color rgb="FF000000"/>
      <name val="Tahoma"/>
      <family val="2"/>
    </font>
    <font>
      <b/>
      <sz val="12"/>
      <name val="Century Gothic"/>
      <family val="2"/>
    </font>
    <font>
      <sz val="12"/>
      <name val="Century Gothic"/>
      <family val="2"/>
    </font>
    <font>
      <b/>
      <sz val="10"/>
      <name val="Century Gothic"/>
      <family val="2"/>
    </font>
    <font>
      <sz val="10"/>
      <name val="Century Gothic"/>
      <family val="2"/>
    </font>
    <font>
      <sz val="9"/>
      <name val="Century Gothic"/>
      <family val="2"/>
    </font>
    <font>
      <b/>
      <sz val="9"/>
      <name val="Century Gothic"/>
      <family val="2"/>
    </font>
    <font>
      <sz val="7"/>
      <name val="Century Gothic"/>
      <family val="2"/>
    </font>
  </fonts>
  <fills count="11">
    <fill>
      <patternFill patternType="none"/>
    </fill>
    <fill>
      <patternFill patternType="gray125"/>
    </fill>
    <fill>
      <patternFill patternType="solid">
        <fgColor theme="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FFFD78"/>
        <bgColor indexed="64"/>
      </patternFill>
    </fill>
    <fill>
      <patternFill patternType="solid">
        <fgColor theme="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0">
    <xf numFmtId="0" fontId="0" fillId="0" borderId="0"/>
    <xf numFmtId="0" fontId="1"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67">
    <xf numFmtId="0" fontId="0" fillId="0" borderId="0" xfId="0"/>
    <xf numFmtId="0" fontId="0" fillId="0" borderId="0" xfId="0" applyAlignment="1">
      <alignment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9" fillId="3" borderId="1"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5" borderId="1" xfId="0" applyFont="1" applyFill="1" applyBorder="1" applyAlignment="1">
      <alignment horizontal="center" vertical="center" textRotation="90" wrapText="1"/>
    </xf>
    <xf numFmtId="0" fontId="9" fillId="7" borderId="1" xfId="0" applyFont="1" applyFill="1" applyBorder="1" applyAlignment="1">
      <alignment horizontal="center" vertical="center" textRotation="90" wrapText="1"/>
    </xf>
    <xf numFmtId="0" fontId="9" fillId="8" borderId="1" xfId="0" applyFont="1" applyFill="1" applyBorder="1" applyAlignment="1">
      <alignment horizontal="center" vertical="center" textRotation="90" wrapText="1"/>
    </xf>
    <xf numFmtId="0" fontId="9" fillId="4" borderId="1"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6" borderId="3" xfId="0" applyFont="1" applyFill="1" applyBorder="1" applyAlignment="1">
      <alignment horizontal="left" vertical="center" wrapText="1"/>
    </xf>
    <xf numFmtId="0" fontId="10" fillId="6" borderId="3"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9" borderId="3" xfId="0" applyFont="1" applyFill="1" applyBorder="1" applyAlignment="1">
      <alignment horizontal="justify" vertical="center" wrapText="1"/>
    </xf>
    <xf numFmtId="0" fontId="10" fillId="5" borderId="3" xfId="0" applyFont="1" applyFill="1" applyBorder="1" applyAlignment="1">
      <alignment horizontal="justify" vertical="center" wrapText="1"/>
    </xf>
    <xf numFmtId="0" fontId="10" fillId="0" borderId="3" xfId="0" applyFont="1" applyBorder="1" applyAlignment="1">
      <alignment horizontal="justify" vertical="center" wrapText="1"/>
    </xf>
    <xf numFmtId="2" fontId="10" fillId="7" borderId="3" xfId="0" applyNumberFormat="1"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7" borderId="3" xfId="0" applyFont="1" applyFill="1" applyBorder="1" applyAlignment="1">
      <alignment horizontal="center" vertical="center" wrapText="1"/>
    </xf>
    <xf numFmtId="0" fontId="10" fillId="8" borderId="3" xfId="0" applyFont="1" applyFill="1" applyBorder="1" applyAlignment="1">
      <alignment horizontal="center" vertical="center" wrapText="1"/>
    </xf>
    <xf numFmtId="2" fontId="10" fillId="0" borderId="3" xfId="0" applyNumberFormat="1" applyFont="1" applyBorder="1" applyAlignment="1">
      <alignment horizontal="center" vertical="center" wrapText="1"/>
    </xf>
    <xf numFmtId="0" fontId="9" fillId="2" borderId="3"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0" borderId="0" xfId="0" applyFont="1" applyFill="1" applyAlignment="1">
      <alignment horizontal="center" vertical="center" wrapText="1"/>
    </xf>
    <xf numFmtId="0" fontId="11" fillId="0" borderId="0" xfId="0" applyFont="1" applyAlignment="1">
      <alignment vertical="center" wrapText="1"/>
    </xf>
    <xf numFmtId="0" fontId="12"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2" fontId="11" fillId="0" borderId="1" xfId="0" applyNumberFormat="1" applyFont="1" applyBorder="1" applyAlignment="1">
      <alignment horizontal="center" vertical="center" wrapText="1"/>
    </xf>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0" xfId="0" applyFont="1" applyAlignment="1">
      <alignment horizontal="center" vertical="center" wrapText="1"/>
    </xf>
    <xf numFmtId="0" fontId="13" fillId="0" borderId="0" xfId="0" applyFont="1" applyAlignment="1">
      <alignment horizontal="left" vertical="center" wrapText="1"/>
    </xf>
    <xf numFmtId="0" fontId="8" fillId="0" borderId="1" xfId="0" applyFont="1" applyBorder="1" applyAlignment="1">
      <alignment horizontal="center" vertical="center" wrapText="1"/>
    </xf>
    <xf numFmtId="165" fontId="8" fillId="0" borderId="1" xfId="0" applyNumberFormat="1" applyFont="1" applyBorder="1" applyAlignment="1">
      <alignment horizontal="center" vertical="center" wrapText="1"/>
    </xf>
    <xf numFmtId="0" fontId="9"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9" fillId="4" borderId="1" xfId="0" applyFont="1" applyFill="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1" xfId="0" applyFont="1" applyFill="1" applyBorder="1" applyAlignment="1">
      <alignment horizontal="left" vertical="center" wrapText="1"/>
    </xf>
    <xf numFmtId="0" fontId="12" fillId="4" borderId="1" xfId="0" applyFont="1" applyFill="1" applyBorder="1" applyAlignment="1">
      <alignment horizontal="center" vertical="center" wrapText="1"/>
    </xf>
  </cellXfs>
  <cellStyles count="10">
    <cellStyle name="Hipervínculo" xfId="6" builtinId="8" hidden="1"/>
    <cellStyle name="Hipervínculo" xfId="8" builtinId="8" hidden="1"/>
    <cellStyle name="Hipervínculo" xfId="4" builtinId="8" hidden="1"/>
    <cellStyle name="Hipervínculo" xfId="2" builtinId="8" hidden="1"/>
    <cellStyle name="Hipervínculo visitado" xfId="7" builtinId="9" hidden="1"/>
    <cellStyle name="Hipervínculo visitado" xfId="9" builtinId="9" hidden="1"/>
    <cellStyle name="Hipervínculo visitado" xfId="5" builtinId="9" hidden="1"/>
    <cellStyle name="Hipervínculo visitado" xfId="3" builtinId="9" hidden="1"/>
    <cellStyle name="Normal" xfId="0" builtinId="0"/>
    <cellStyle name="Normal 2" xfId="1"/>
  </cellStyles>
  <dxfs count="7">
    <dxf>
      <fill>
        <patternFill>
          <bgColor rgb="FFFF6600"/>
        </patternFill>
      </fill>
    </dxf>
    <dxf>
      <fill>
        <patternFill>
          <bgColor rgb="FFFFFF00"/>
        </patternFill>
      </fill>
    </dxf>
    <dxf>
      <fill>
        <patternFill>
          <bgColor rgb="FFFF6600"/>
        </patternFill>
      </fill>
    </dxf>
    <dxf>
      <font>
        <color theme="0"/>
      </font>
      <fill>
        <patternFill>
          <bgColor rgb="FFFF0000"/>
        </patternFill>
      </fill>
    </dxf>
    <dxf>
      <fill>
        <patternFill>
          <bgColor rgb="FFFFFF00"/>
        </patternFill>
      </fill>
    </dxf>
    <dxf>
      <fill>
        <patternFill>
          <bgColor rgb="FFFF6600"/>
        </patternFill>
      </fill>
    </dxf>
    <dxf>
      <font>
        <color theme="0"/>
      </font>
      <fill>
        <patternFill>
          <bgColor rgb="FFFF0000"/>
        </patternFill>
      </fill>
    </dxf>
  </dxfs>
  <tableStyles count="0" defaultTableStyle="TableStyleMedium9" defaultPivotStyle="PivotStyleLight16"/>
  <colors>
    <mruColors>
      <color rgb="FFFFFD78"/>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MAPA DE RIESGOS REQUISITOS PARA</a:t>
            </a:r>
            <a:r>
              <a:rPr lang="es-CO" baseline="0"/>
              <a:t> LOS ENSAYOS DE APTITUD</a:t>
            </a:r>
            <a:endParaRPr lang="es-CO"/>
          </a:p>
        </c:rich>
      </c:tx>
      <c:layout/>
      <c:overlay val="1"/>
    </c:title>
    <c:autoTitleDeleted val="0"/>
    <c:plotArea>
      <c:layout>
        <c:manualLayout>
          <c:layoutTarget val="inner"/>
          <c:xMode val="edge"/>
          <c:yMode val="edge"/>
          <c:x val="0.13617772260556499"/>
          <c:y val="9.3402374462327895E-2"/>
          <c:w val="0.73509324625410999"/>
          <c:h val="0.76371940907251601"/>
        </c:manualLayout>
      </c:layout>
      <c:bubbleChart>
        <c:varyColors val="0"/>
        <c:ser>
          <c:idx val="0"/>
          <c:order val="0"/>
          <c:tx>
            <c:strRef>
              <c:f>'Mapa de riesgo PEA'!$B$7</c:f>
              <c:strCache>
                <c:ptCount val="1"/>
                <c:pt idx="0">
                  <c:v>1</c:v>
                </c:pt>
              </c:strCache>
            </c:strRef>
          </c:tx>
          <c:spPr>
            <a:ln w="25400">
              <a:noFill/>
            </a:ln>
          </c:spPr>
          <c:invertIfNegative val="0"/>
          <c:dLbls>
            <c:dLbl>
              <c:idx val="0"/>
              <c:layout>
                <c:manualLayout>
                  <c:x val="-1.18442453496387E-4"/>
                  <c:y val="2.3877736962097601E-3"/>
                </c:manualLayout>
              </c:layout>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0-E17E-E74F-A854-802DD7B3E62D}"/>
                </c:ext>
                <c:ext xmlns:c15="http://schemas.microsoft.com/office/drawing/2012/chart" uri="{CE6537A1-D6FC-4f65-9D91-7224C49458BB}">
                  <c15:layout/>
                </c:ext>
              </c:extLst>
            </c:dLbl>
            <c:spPr>
              <a:noFill/>
              <a:ln>
                <a:noFill/>
              </a:ln>
              <a:effectLst/>
            </c:spP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'Mapa de riesgo PEA'!$E$7</c:f>
              <c:numCache>
                <c:formatCode>0.0</c:formatCode>
                <c:ptCount val="1"/>
                <c:pt idx="0">
                  <c:v>1.5</c:v>
                </c:pt>
              </c:numCache>
            </c:numRef>
          </c:xVal>
          <c:yVal>
            <c:numRef>
              <c:f>'Mapa de riesgo PEA'!$D$7</c:f>
              <c:numCache>
                <c:formatCode>0.0</c:formatCode>
                <c:ptCount val="1"/>
                <c:pt idx="0">
                  <c:v>3.5</c:v>
                </c:pt>
              </c:numCache>
            </c:numRef>
          </c:yVal>
          <c:bubbleSize>
            <c:numRef>
              <c:f>'Mapa de riesgo PEA'!$F$7</c:f>
              <c:numCache>
                <c:formatCode>0.00</c:formatCode>
                <c:ptCount val="1"/>
                <c:pt idx="0">
                  <c:v>5.25</c:v>
                </c:pt>
              </c:numCache>
            </c:numRef>
          </c:bubbleSize>
          <c:bubble3D val="1"/>
          <c:extLst xmlns:c16r2="http://schemas.microsoft.com/office/drawing/2015/06/chart">
            <c:ext xmlns:c16="http://schemas.microsoft.com/office/drawing/2014/chart" uri="{C3380CC4-5D6E-409C-BE32-E72D297353CC}">
              <c16:uniqueId val="{00000000-C590-ED40-BF29-AC7A374CC1AD}"/>
            </c:ext>
          </c:extLst>
        </c:ser>
        <c:ser>
          <c:idx val="1"/>
          <c:order val="1"/>
          <c:tx>
            <c:strRef>
              <c:f>'Mapa de riesgo PEA'!$B$8</c:f>
              <c:strCache>
                <c:ptCount val="1"/>
                <c:pt idx="0">
                  <c:v>2</c:v>
                </c:pt>
              </c:strCache>
            </c:strRef>
          </c:tx>
          <c:spPr>
            <a:ln w="25400">
              <a:noFill/>
            </a:ln>
          </c:spPr>
          <c:invertIfNegative val="0"/>
          <c:dLbls>
            <c:spPr>
              <a:noFill/>
              <a:ln>
                <a:noFill/>
              </a:ln>
              <a:effectLst/>
            </c:spPr>
            <c:dLblPos val="t"/>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layout/>
                <c15:showLeaderLines val="0"/>
              </c:ext>
            </c:extLst>
          </c:dLbls>
          <c:xVal>
            <c:numRef>
              <c:f>'Mapa de riesgo PEA'!$E$8</c:f>
              <c:numCache>
                <c:formatCode>0.0</c:formatCode>
                <c:ptCount val="1"/>
                <c:pt idx="0">
                  <c:v>2</c:v>
                </c:pt>
              </c:numCache>
            </c:numRef>
          </c:xVal>
          <c:yVal>
            <c:numRef>
              <c:f>'Mapa de riesgo PEA'!$D$8</c:f>
              <c:numCache>
                <c:formatCode>0.0</c:formatCode>
                <c:ptCount val="1"/>
                <c:pt idx="0">
                  <c:v>3.5</c:v>
                </c:pt>
              </c:numCache>
            </c:numRef>
          </c:yVal>
          <c:bubbleSize>
            <c:numRef>
              <c:f>'Mapa de riesgo PEA'!$F$8</c:f>
              <c:numCache>
                <c:formatCode>0.00</c:formatCode>
                <c:ptCount val="1"/>
                <c:pt idx="0">
                  <c:v>7</c:v>
                </c:pt>
              </c:numCache>
            </c:numRef>
          </c:bubbleSize>
          <c:bubble3D val="1"/>
          <c:extLst xmlns:c16r2="http://schemas.microsoft.com/office/drawing/2015/06/chart">
            <c:ext xmlns:c16="http://schemas.microsoft.com/office/drawing/2014/chart" uri="{C3380CC4-5D6E-409C-BE32-E72D297353CC}">
              <c16:uniqueId val="{00000001-C590-ED40-BF29-AC7A374CC1AD}"/>
            </c:ext>
          </c:extLst>
        </c:ser>
        <c:ser>
          <c:idx val="2"/>
          <c:order val="2"/>
          <c:tx>
            <c:strRef>
              <c:f>'Mapa de riesgo PEA'!$B$9</c:f>
              <c:strCache>
                <c:ptCount val="1"/>
                <c:pt idx="0">
                  <c:v>3</c:v>
                </c:pt>
              </c:strCache>
            </c:strRef>
          </c:tx>
          <c:spPr>
            <a:ln w="25400">
              <a:noFill/>
            </a:ln>
          </c:spPr>
          <c:invertIfNegative val="0"/>
          <c:dLbls>
            <c:dLbl>
              <c:idx val="0"/>
              <c:layout>
                <c:manualLayout>
                  <c:x val="-7.5666772961083609E-2"/>
                  <c:y val="-2.4843245478554229E-3"/>
                </c:manualLayout>
              </c:layout>
              <c:dLblPos val="r"/>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0-EA71-034A-AFF4-0A8BE877CBF5}"/>
                </c:ext>
                <c:ext xmlns:c15="http://schemas.microsoft.com/office/drawing/2012/chart" uri="{CE6537A1-D6FC-4f65-9D91-7224C49458BB}">
                  <c15:layout/>
                </c:ext>
              </c:extLst>
            </c:dLbl>
            <c:spPr>
              <a:noFill/>
              <a:ln>
                <a:noFill/>
              </a:ln>
              <a:effectLst/>
            </c:spPr>
            <c:dLblPos val="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'Mapa de riesgo PEA'!$E$9</c:f>
              <c:numCache>
                <c:formatCode>0.0</c:formatCode>
                <c:ptCount val="1"/>
                <c:pt idx="0">
                  <c:v>2.5</c:v>
                </c:pt>
              </c:numCache>
            </c:numRef>
          </c:xVal>
          <c:yVal>
            <c:numRef>
              <c:f>'Mapa de riesgo PEA'!$D$9</c:f>
              <c:numCache>
                <c:formatCode>0.0</c:formatCode>
                <c:ptCount val="1"/>
                <c:pt idx="0">
                  <c:v>2.25</c:v>
                </c:pt>
              </c:numCache>
            </c:numRef>
          </c:yVal>
          <c:bubbleSize>
            <c:numRef>
              <c:f>'Mapa de riesgo PEA'!$F$9</c:f>
              <c:numCache>
                <c:formatCode>0.00</c:formatCode>
                <c:ptCount val="1"/>
                <c:pt idx="0">
                  <c:v>5.625</c:v>
                </c:pt>
              </c:numCache>
            </c:numRef>
          </c:bubbleSize>
          <c:bubble3D val="1"/>
          <c:extLst xmlns:c16r2="http://schemas.microsoft.com/office/drawing/2015/06/chart">
            <c:ext xmlns:c16="http://schemas.microsoft.com/office/drawing/2014/chart" uri="{C3380CC4-5D6E-409C-BE32-E72D297353CC}">
              <c16:uniqueId val="{00000002-C590-ED40-BF29-AC7A374CC1AD}"/>
            </c:ext>
          </c:extLst>
        </c:ser>
        <c:ser>
          <c:idx val="3"/>
          <c:order val="3"/>
          <c:tx>
            <c:strRef>
              <c:f>'Mapa de riesgo PEA'!$B$10</c:f>
              <c:strCache>
                <c:ptCount val="1"/>
                <c:pt idx="0">
                  <c:v>4</c:v>
                </c:pt>
              </c:strCache>
            </c:strRef>
          </c:tx>
          <c:spPr>
            <a:ln w="25400">
              <a:noFill/>
            </a:ln>
          </c:spPr>
          <c:invertIfNegative val="0"/>
          <c:dLbls>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layout/>
                <c15:showLeaderLines val="0"/>
              </c:ext>
            </c:extLst>
          </c:dLbls>
          <c:xVal>
            <c:numRef>
              <c:f>'Mapa de riesgo PEA'!$E$10</c:f>
              <c:numCache>
                <c:formatCode>0.0</c:formatCode>
                <c:ptCount val="1"/>
                <c:pt idx="0">
                  <c:v>3.5</c:v>
                </c:pt>
              </c:numCache>
            </c:numRef>
          </c:xVal>
          <c:yVal>
            <c:numRef>
              <c:f>'Mapa de riesgo PEA'!$D$10</c:f>
              <c:numCache>
                <c:formatCode>0.0</c:formatCode>
                <c:ptCount val="1"/>
                <c:pt idx="0">
                  <c:v>3.75</c:v>
                </c:pt>
              </c:numCache>
            </c:numRef>
          </c:yVal>
          <c:bubbleSize>
            <c:numRef>
              <c:f>'Mapa de riesgo PEA'!$F$10</c:f>
              <c:numCache>
                <c:formatCode>0.00</c:formatCode>
                <c:ptCount val="1"/>
                <c:pt idx="0">
                  <c:v>13.125</c:v>
                </c:pt>
              </c:numCache>
            </c:numRef>
          </c:bubbleSize>
          <c:bubble3D val="1"/>
          <c:extLst xmlns:c16r2="http://schemas.microsoft.com/office/drawing/2015/06/chart">
            <c:ext xmlns:c16="http://schemas.microsoft.com/office/drawing/2014/chart" uri="{C3380CC4-5D6E-409C-BE32-E72D297353CC}">
              <c16:uniqueId val="{00000003-C590-ED40-BF29-AC7A374CC1AD}"/>
            </c:ext>
          </c:extLst>
        </c:ser>
        <c:ser>
          <c:idx val="4"/>
          <c:order val="4"/>
          <c:tx>
            <c:strRef>
              <c:f>'Mapa de riesgo PEA'!$B$11</c:f>
              <c:strCache>
                <c:ptCount val="1"/>
                <c:pt idx="0">
                  <c:v>5</c:v>
                </c:pt>
              </c:strCache>
            </c:strRef>
          </c:tx>
          <c:spPr>
            <a:ln w="25400">
              <a:noFill/>
            </a:ln>
          </c:spPr>
          <c:invertIfNegative val="0"/>
          <c:dLbls>
            <c:spPr>
              <a:noFill/>
              <a:ln>
                <a:noFill/>
              </a:ln>
              <a:effectLst/>
            </c:spP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layout/>
                <c15:showLeaderLines val="0"/>
              </c:ext>
            </c:extLst>
          </c:dLbls>
          <c:xVal>
            <c:numRef>
              <c:f>'Mapa de riesgo PEA'!$E$11</c:f>
              <c:numCache>
                <c:formatCode>0.0</c:formatCode>
                <c:ptCount val="1"/>
                <c:pt idx="0">
                  <c:v>3</c:v>
                </c:pt>
              </c:numCache>
            </c:numRef>
          </c:xVal>
          <c:yVal>
            <c:numRef>
              <c:f>'Mapa de riesgo PEA'!$D$11</c:f>
              <c:numCache>
                <c:formatCode>0.0</c:formatCode>
                <c:ptCount val="1"/>
                <c:pt idx="0">
                  <c:v>1.75</c:v>
                </c:pt>
              </c:numCache>
            </c:numRef>
          </c:yVal>
          <c:bubbleSize>
            <c:numRef>
              <c:f>'Mapa de riesgo PEA'!$F$11</c:f>
              <c:numCache>
                <c:formatCode>0.00</c:formatCode>
                <c:ptCount val="1"/>
                <c:pt idx="0">
                  <c:v>5.25</c:v>
                </c:pt>
              </c:numCache>
            </c:numRef>
          </c:bubbleSize>
          <c:bubble3D val="1"/>
          <c:extLst xmlns:c16r2="http://schemas.microsoft.com/office/drawing/2015/06/chart">
            <c:ext xmlns:c16="http://schemas.microsoft.com/office/drawing/2014/chart" uri="{C3380CC4-5D6E-409C-BE32-E72D297353CC}">
              <c16:uniqueId val="{00000004-C590-ED40-BF29-AC7A374CC1AD}"/>
            </c:ext>
          </c:extLst>
        </c:ser>
        <c:ser>
          <c:idx val="5"/>
          <c:order val="5"/>
          <c:tx>
            <c:strRef>
              <c:f>'Mapa de riesgo PEA'!$B$12</c:f>
              <c:strCache>
                <c:ptCount val="1"/>
                <c:pt idx="0">
                  <c:v>6</c:v>
                </c:pt>
              </c:strCache>
            </c:strRef>
          </c:tx>
          <c:spPr>
            <a:ln w="25400">
              <a:noFill/>
            </a:ln>
          </c:spPr>
          <c:invertIfNegative val="0"/>
          <c:dLbls>
            <c:spPr>
              <a:noFill/>
              <a:ln>
                <a:noFill/>
              </a:ln>
              <a:effectLst/>
            </c:spP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layout/>
                <c15:showLeaderLines val="0"/>
              </c:ext>
            </c:extLst>
          </c:dLbls>
          <c:xVal>
            <c:numRef>
              <c:f>'Mapa de riesgo PEA'!$E$12</c:f>
              <c:numCache>
                <c:formatCode>0.0</c:formatCode>
                <c:ptCount val="1"/>
                <c:pt idx="0">
                  <c:v>3</c:v>
                </c:pt>
              </c:numCache>
            </c:numRef>
          </c:xVal>
          <c:yVal>
            <c:numRef>
              <c:f>'Mapa de riesgo PEA'!$D$12</c:f>
              <c:numCache>
                <c:formatCode>0.0</c:formatCode>
                <c:ptCount val="1"/>
                <c:pt idx="0">
                  <c:v>1.75</c:v>
                </c:pt>
              </c:numCache>
            </c:numRef>
          </c:yVal>
          <c:bubbleSize>
            <c:numRef>
              <c:f>'Mapa de riesgo PEA'!$F$12</c:f>
              <c:numCache>
                <c:formatCode>0.00</c:formatCode>
                <c:ptCount val="1"/>
                <c:pt idx="0">
                  <c:v>5.25</c:v>
                </c:pt>
              </c:numCache>
            </c:numRef>
          </c:bubbleSize>
          <c:bubble3D val="1"/>
          <c:extLst xmlns:c16r2="http://schemas.microsoft.com/office/drawing/2015/06/chart">
            <c:ext xmlns:c16="http://schemas.microsoft.com/office/drawing/2014/chart" uri="{C3380CC4-5D6E-409C-BE32-E72D297353CC}">
              <c16:uniqueId val="{00000005-C590-ED40-BF29-AC7A374CC1AD}"/>
            </c:ext>
          </c:extLst>
        </c:ser>
        <c:ser>
          <c:idx val="6"/>
          <c:order val="6"/>
          <c:tx>
            <c:strRef>
              <c:f>'Mapa de riesgo PEA'!$B$13</c:f>
              <c:strCache>
                <c:ptCount val="1"/>
                <c:pt idx="0">
                  <c:v>7</c:v>
                </c:pt>
              </c:strCache>
            </c:strRef>
          </c:tx>
          <c:spPr>
            <a:ln w="25400">
              <a:noFill/>
            </a:ln>
          </c:spPr>
          <c:invertIfNegative val="0"/>
          <c:dLbls>
            <c:dLbl>
              <c:idx val="0"/>
              <c:layout>
                <c:manualLayout>
                  <c:x val="-4.4413105868462081E-2"/>
                  <c:y val="3.7264868217830663E-2"/>
                </c:manualLayout>
              </c:layout>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1-EA71-034A-AFF4-0A8BE877CBF5}"/>
                </c:ext>
                <c:ext xmlns:c15="http://schemas.microsoft.com/office/drawing/2012/chart" uri="{CE6537A1-D6FC-4f65-9D91-7224C49458BB}">
                  <c15:layout/>
                </c:ext>
              </c:extLst>
            </c:dLbl>
            <c:spPr>
              <a:noFill/>
              <a:ln>
                <a:noFill/>
              </a:ln>
              <a:effectLst/>
            </c:spP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'Mapa de riesgo PEA'!$E$13</c:f>
              <c:numCache>
                <c:formatCode>0.0</c:formatCode>
                <c:ptCount val="1"/>
                <c:pt idx="0">
                  <c:v>3.5</c:v>
                </c:pt>
              </c:numCache>
            </c:numRef>
          </c:xVal>
          <c:yVal>
            <c:numRef>
              <c:f>'Mapa de riesgo PEA'!$D$13</c:f>
              <c:numCache>
                <c:formatCode>0.0</c:formatCode>
                <c:ptCount val="1"/>
                <c:pt idx="0">
                  <c:v>3.75</c:v>
                </c:pt>
              </c:numCache>
            </c:numRef>
          </c:yVal>
          <c:bubbleSize>
            <c:numRef>
              <c:f>'Mapa de riesgo PEA'!$F$13</c:f>
              <c:numCache>
                <c:formatCode>0.00</c:formatCode>
                <c:ptCount val="1"/>
                <c:pt idx="0">
                  <c:v>13.125</c:v>
                </c:pt>
              </c:numCache>
            </c:numRef>
          </c:bubbleSize>
          <c:bubble3D val="1"/>
          <c:extLst xmlns:c16r2="http://schemas.microsoft.com/office/drawing/2015/06/chart">
            <c:ext xmlns:c16="http://schemas.microsoft.com/office/drawing/2014/chart" uri="{C3380CC4-5D6E-409C-BE32-E72D297353CC}">
              <c16:uniqueId val="{00000006-C590-ED40-BF29-AC7A374CC1AD}"/>
            </c:ext>
          </c:extLst>
        </c:ser>
        <c:ser>
          <c:idx val="7"/>
          <c:order val="7"/>
          <c:tx>
            <c:strRef>
              <c:f>'Mapa de riesgo PEA'!$B$14</c:f>
              <c:strCache>
                <c:ptCount val="1"/>
                <c:pt idx="0">
                  <c:v>8</c:v>
                </c:pt>
              </c:strCache>
            </c:strRef>
          </c:tx>
          <c:spPr>
            <a:ln w="25400">
              <a:noFill/>
            </a:ln>
          </c:spPr>
          <c:invertIfNegative val="0"/>
          <c:dLbls>
            <c:spPr>
              <a:noFill/>
              <a:ln>
                <a:noFill/>
              </a:ln>
              <a:effectLst/>
            </c:spPr>
            <c:dLblPos val="t"/>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layout/>
                <c15:showLeaderLines val="0"/>
              </c:ext>
            </c:extLst>
          </c:dLbls>
          <c:xVal>
            <c:numRef>
              <c:f>'Mapa de riesgo PEA'!$E$14</c:f>
              <c:numCache>
                <c:formatCode>0.0</c:formatCode>
                <c:ptCount val="1"/>
                <c:pt idx="0">
                  <c:v>3</c:v>
                </c:pt>
              </c:numCache>
            </c:numRef>
          </c:xVal>
          <c:yVal>
            <c:numRef>
              <c:f>'Mapa de riesgo PEA'!$D$14</c:f>
              <c:numCache>
                <c:formatCode>0.0</c:formatCode>
                <c:ptCount val="1"/>
                <c:pt idx="0">
                  <c:v>3.75</c:v>
                </c:pt>
              </c:numCache>
            </c:numRef>
          </c:yVal>
          <c:bubbleSize>
            <c:numRef>
              <c:f>'Mapa de riesgo PEA'!$F$14</c:f>
              <c:numCache>
                <c:formatCode>0.00</c:formatCode>
                <c:ptCount val="1"/>
                <c:pt idx="0">
                  <c:v>11.25</c:v>
                </c:pt>
              </c:numCache>
            </c:numRef>
          </c:bubbleSize>
          <c:bubble3D val="1"/>
          <c:extLst xmlns:c16r2="http://schemas.microsoft.com/office/drawing/2015/06/chart">
            <c:ext xmlns:c16="http://schemas.microsoft.com/office/drawing/2014/chart" uri="{C3380CC4-5D6E-409C-BE32-E72D297353CC}">
              <c16:uniqueId val="{00000007-C590-ED40-BF29-AC7A374CC1AD}"/>
            </c:ext>
          </c:extLst>
        </c:ser>
        <c:ser>
          <c:idx val="8"/>
          <c:order val="8"/>
          <c:tx>
            <c:strRef>
              <c:f>'Mapa de riesgo PEA'!$B$15</c:f>
              <c:strCache>
                <c:ptCount val="1"/>
                <c:pt idx="0">
                  <c:v>9</c:v>
                </c:pt>
              </c:strCache>
            </c:strRef>
          </c:tx>
          <c:spPr>
            <a:ln w="25400">
              <a:noFill/>
            </a:ln>
          </c:spPr>
          <c:invertIfNegative val="0"/>
          <c:dLbls>
            <c:dLbl>
              <c:idx val="0"/>
              <c:layout>
                <c:manualLayout>
                  <c:x val="1.0565712644287845E-2"/>
                  <c:y val="2.4303160739469688E-3"/>
                </c:manualLayout>
              </c:layout>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1-E17E-E74F-A854-802DD7B3E62D}"/>
                </c:ext>
                <c:ext xmlns:c15="http://schemas.microsoft.com/office/drawing/2012/chart" uri="{CE6537A1-D6FC-4f65-9D91-7224C49458BB}">
                  <c15:layout/>
                </c:ext>
              </c:extLst>
            </c:dLbl>
            <c:spPr>
              <a:noFill/>
              <a:ln>
                <a:noFill/>
              </a:ln>
              <a:effectLst/>
            </c:spP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'Mapa de riesgo PEA'!$E$15</c:f>
              <c:numCache>
                <c:formatCode>0.0</c:formatCode>
                <c:ptCount val="1"/>
                <c:pt idx="0">
                  <c:v>2.5</c:v>
                </c:pt>
              </c:numCache>
            </c:numRef>
          </c:xVal>
          <c:yVal>
            <c:numRef>
              <c:f>'Mapa de riesgo PEA'!$D$15</c:f>
              <c:numCache>
                <c:formatCode>0.0</c:formatCode>
                <c:ptCount val="1"/>
                <c:pt idx="0">
                  <c:v>4</c:v>
                </c:pt>
              </c:numCache>
            </c:numRef>
          </c:yVal>
          <c:bubbleSize>
            <c:numRef>
              <c:f>'Mapa de riesgo PEA'!$F$15</c:f>
              <c:numCache>
                <c:formatCode>0.00</c:formatCode>
                <c:ptCount val="1"/>
                <c:pt idx="0">
                  <c:v>10</c:v>
                </c:pt>
              </c:numCache>
            </c:numRef>
          </c:bubbleSize>
          <c:bubble3D val="1"/>
          <c:extLst xmlns:c16r2="http://schemas.microsoft.com/office/drawing/2015/06/chart">
            <c:ext xmlns:c16="http://schemas.microsoft.com/office/drawing/2014/chart" uri="{C3380CC4-5D6E-409C-BE32-E72D297353CC}">
              <c16:uniqueId val="{00000008-C590-ED40-BF29-AC7A374CC1AD}"/>
            </c:ext>
          </c:extLst>
        </c:ser>
        <c:ser>
          <c:idx val="9"/>
          <c:order val="9"/>
          <c:tx>
            <c:strRef>
              <c:f>'Mapa de riesgo PEA'!$B$16</c:f>
              <c:strCache>
                <c:ptCount val="1"/>
                <c:pt idx="0">
                  <c:v>10</c:v>
                </c:pt>
              </c:strCache>
            </c:strRef>
          </c:tx>
          <c:spPr>
            <a:ln w="25400">
              <a:noFill/>
            </a:ln>
          </c:spPr>
          <c:invertIfNegative val="0"/>
          <c:dLbls>
            <c:dLbl>
              <c:idx val="0"/>
              <c:layout>
                <c:manualLayout>
                  <c:x val="-4.0678749600579524E-2"/>
                  <c:y val="2.8121482323633356E-2"/>
                </c:manualLayout>
              </c:layout>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7-E17E-E74F-A854-802DD7B3E62D}"/>
                </c:ext>
                <c:ext xmlns:c15="http://schemas.microsoft.com/office/drawing/2012/chart" uri="{CE6537A1-D6FC-4f65-9D91-7224C49458BB}">
                  <c15:layout/>
                </c:ext>
              </c:extLst>
            </c:dLbl>
            <c:spPr>
              <a:noFill/>
              <a:ln>
                <a:noFill/>
              </a:ln>
              <a:effectLst/>
            </c:spP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'Mapa de riesgo PEA'!$E$16</c:f>
              <c:numCache>
                <c:formatCode>0.0</c:formatCode>
                <c:ptCount val="1"/>
                <c:pt idx="0">
                  <c:v>2</c:v>
                </c:pt>
              </c:numCache>
            </c:numRef>
          </c:xVal>
          <c:yVal>
            <c:numRef>
              <c:f>'Mapa de riesgo PEA'!$D$16</c:f>
              <c:numCache>
                <c:formatCode>0.0</c:formatCode>
                <c:ptCount val="1"/>
                <c:pt idx="0">
                  <c:v>4</c:v>
                </c:pt>
              </c:numCache>
            </c:numRef>
          </c:yVal>
          <c:bubbleSize>
            <c:numRef>
              <c:f>'Mapa de riesgo PEA'!$F$16</c:f>
              <c:numCache>
                <c:formatCode>0.00</c:formatCode>
                <c:ptCount val="1"/>
                <c:pt idx="0">
                  <c:v>8</c:v>
                </c:pt>
              </c:numCache>
            </c:numRef>
          </c:bubbleSize>
          <c:bubble3D val="1"/>
          <c:extLst xmlns:c16r2="http://schemas.microsoft.com/office/drawing/2015/06/chart">
            <c:ext xmlns:c16="http://schemas.microsoft.com/office/drawing/2014/chart" uri="{C3380CC4-5D6E-409C-BE32-E72D297353CC}">
              <c16:uniqueId val="{00000009-C590-ED40-BF29-AC7A374CC1AD}"/>
            </c:ext>
          </c:extLst>
        </c:ser>
        <c:ser>
          <c:idx val="10"/>
          <c:order val="10"/>
          <c:tx>
            <c:strRef>
              <c:f>'Mapa de riesgo PEA'!$B$17</c:f>
              <c:strCache>
                <c:ptCount val="1"/>
                <c:pt idx="0">
                  <c:v>11</c:v>
                </c:pt>
              </c:strCache>
            </c:strRef>
          </c:tx>
          <c:spPr>
            <a:ln w="25400">
              <a:noFill/>
            </a:ln>
          </c:spPr>
          <c:invertIfNegative val="0"/>
          <c:dLbls>
            <c:dLbl>
              <c:idx val="0"/>
              <c:layout>
                <c:manualLayout>
                  <c:x val="-9.1423407744055205E-2"/>
                  <c:y val="-1.1248592929453754E-3"/>
                </c:manualLayout>
              </c:layout>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2-E17E-E74F-A854-802DD7B3E62D}"/>
                </c:ext>
                <c:ext xmlns:c15="http://schemas.microsoft.com/office/drawing/2012/chart" uri="{CE6537A1-D6FC-4f65-9D91-7224C49458BB}">
                  <c15:layout/>
                </c:ext>
              </c:extLst>
            </c:dLbl>
            <c:spPr>
              <a:noFill/>
              <a:ln>
                <a:noFill/>
              </a:ln>
              <a:effectLst/>
            </c:spP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'Mapa de riesgo PEA'!$E$17</c:f>
              <c:numCache>
                <c:formatCode>0.0</c:formatCode>
                <c:ptCount val="1"/>
                <c:pt idx="0">
                  <c:v>1.5</c:v>
                </c:pt>
              </c:numCache>
            </c:numRef>
          </c:xVal>
          <c:yVal>
            <c:numRef>
              <c:f>'Mapa de riesgo PEA'!$D$17</c:f>
              <c:numCache>
                <c:formatCode>0.0</c:formatCode>
                <c:ptCount val="1"/>
                <c:pt idx="0">
                  <c:v>3.25</c:v>
                </c:pt>
              </c:numCache>
            </c:numRef>
          </c:yVal>
          <c:bubbleSize>
            <c:numRef>
              <c:f>'Mapa de riesgo PEA'!$F$17</c:f>
              <c:numCache>
                <c:formatCode>0.00</c:formatCode>
                <c:ptCount val="1"/>
                <c:pt idx="0">
                  <c:v>4.875</c:v>
                </c:pt>
              </c:numCache>
            </c:numRef>
          </c:bubbleSize>
          <c:bubble3D val="1"/>
          <c:extLst xmlns:c16r2="http://schemas.microsoft.com/office/drawing/2015/06/chart">
            <c:ext xmlns:c16="http://schemas.microsoft.com/office/drawing/2014/chart" uri="{C3380CC4-5D6E-409C-BE32-E72D297353CC}">
              <c16:uniqueId val="{0000000A-C590-ED40-BF29-AC7A374CC1AD}"/>
            </c:ext>
          </c:extLst>
        </c:ser>
        <c:ser>
          <c:idx val="11"/>
          <c:order val="11"/>
          <c:tx>
            <c:strRef>
              <c:f>'Mapa de riesgo PEA'!$B$18</c:f>
              <c:strCache>
                <c:ptCount val="1"/>
                <c:pt idx="0">
                  <c:v>12</c:v>
                </c:pt>
              </c:strCache>
            </c:strRef>
          </c:tx>
          <c:spPr>
            <a:ln w="25400">
              <a:noFill/>
            </a:ln>
          </c:spPr>
          <c:invertIfNegative val="0"/>
          <c:dLbls>
            <c:dLbl>
              <c:idx val="0"/>
              <c:layout>
                <c:manualLayout>
                  <c:x val="4.2194085817786999E-3"/>
                  <c:y val="-2.3877736962097601E-3"/>
                </c:manualLayout>
              </c:layout>
              <c:dLblPos val="l"/>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3-E17E-E74F-A854-802DD7B3E62D}"/>
                </c:ext>
                <c:ext xmlns:c15="http://schemas.microsoft.com/office/drawing/2012/chart" uri="{CE6537A1-D6FC-4f65-9D91-7224C49458BB}">
                  <c15:layout/>
                </c:ext>
              </c:extLst>
            </c:dLbl>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'Mapa de riesgo PEA'!$E$18</c:f>
              <c:numCache>
                <c:formatCode>0.0</c:formatCode>
                <c:ptCount val="1"/>
                <c:pt idx="0">
                  <c:v>1.5</c:v>
                </c:pt>
              </c:numCache>
            </c:numRef>
          </c:xVal>
          <c:yVal>
            <c:numRef>
              <c:f>'Mapa de riesgo PEA'!$D$18</c:f>
              <c:numCache>
                <c:formatCode>0.0</c:formatCode>
                <c:ptCount val="1"/>
                <c:pt idx="0">
                  <c:v>2.75</c:v>
                </c:pt>
              </c:numCache>
            </c:numRef>
          </c:yVal>
          <c:bubbleSize>
            <c:numRef>
              <c:f>'Mapa de riesgo PEA'!$F$18</c:f>
              <c:numCache>
                <c:formatCode>0.00</c:formatCode>
                <c:ptCount val="1"/>
                <c:pt idx="0">
                  <c:v>4.125</c:v>
                </c:pt>
              </c:numCache>
            </c:numRef>
          </c:bubbleSize>
          <c:bubble3D val="1"/>
          <c:extLst xmlns:c16r2="http://schemas.microsoft.com/office/drawing/2015/06/chart">
            <c:ext xmlns:c16="http://schemas.microsoft.com/office/drawing/2014/chart" uri="{C3380CC4-5D6E-409C-BE32-E72D297353CC}">
              <c16:uniqueId val="{0000000B-C590-ED40-BF29-AC7A374CC1AD}"/>
            </c:ext>
          </c:extLst>
        </c:ser>
        <c:ser>
          <c:idx val="12"/>
          <c:order val="12"/>
          <c:tx>
            <c:strRef>
              <c:f>'Mapa de riesgo PEA'!$B$19</c:f>
              <c:strCache>
                <c:ptCount val="1"/>
                <c:pt idx="0">
                  <c:v>13</c:v>
                </c:pt>
              </c:strCache>
            </c:strRef>
          </c:tx>
          <c:spPr>
            <a:ln w="25400">
              <a:noFill/>
            </a:ln>
          </c:spPr>
          <c:invertIfNegative val="0"/>
          <c:dLbls>
            <c:dLbl>
              <c:idx val="0"/>
              <c:layout>
                <c:manualLayout>
                  <c:x val="-5.110809321472321E-3"/>
                  <c:y val="2.4087819191435985E-2"/>
                </c:manualLayout>
              </c:layout>
              <c:spPr>
                <a:noFill/>
              </c:spPr>
              <c:txPr>
                <a:bodyPr/>
                <a:lstStyle/>
                <a:p>
                  <a:pPr>
                    <a:defRPr/>
                  </a:pPr>
                  <a:endParaRPr lang="es-CO"/>
                </a:p>
              </c:txPr>
              <c:dLblPos val="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'Mapa de riesgo PEA'!$E$19</c:f>
              <c:numCache>
                <c:formatCode>0.0</c:formatCode>
                <c:ptCount val="1"/>
                <c:pt idx="0">
                  <c:v>1</c:v>
                </c:pt>
              </c:numCache>
            </c:numRef>
          </c:xVal>
          <c:yVal>
            <c:numRef>
              <c:f>'Mapa de riesgo PEA'!$D$19</c:f>
              <c:numCache>
                <c:formatCode>0.0</c:formatCode>
                <c:ptCount val="1"/>
                <c:pt idx="0">
                  <c:v>2.75</c:v>
                </c:pt>
              </c:numCache>
            </c:numRef>
          </c:yVal>
          <c:bubbleSize>
            <c:numRef>
              <c:f>'Mapa de riesgo PEA'!$F$19</c:f>
              <c:numCache>
                <c:formatCode>0.00</c:formatCode>
                <c:ptCount val="1"/>
                <c:pt idx="0">
                  <c:v>2.75</c:v>
                </c:pt>
              </c:numCache>
            </c:numRef>
          </c:bubbleSize>
          <c:bubble3D val="1"/>
          <c:extLst xmlns:c16r2="http://schemas.microsoft.com/office/drawing/2015/06/chart">
            <c:ext xmlns:c16="http://schemas.microsoft.com/office/drawing/2014/chart" uri="{C3380CC4-5D6E-409C-BE32-E72D297353CC}">
              <c16:uniqueId val="{0000000C-C590-ED40-BF29-AC7A374CC1AD}"/>
            </c:ext>
          </c:extLst>
        </c:ser>
        <c:ser>
          <c:idx val="13"/>
          <c:order val="13"/>
          <c:tx>
            <c:strRef>
              <c:f>'Mapa de riesgo PEA'!$B$20</c:f>
              <c:strCache>
                <c:ptCount val="1"/>
                <c:pt idx="0">
                  <c:v>14</c:v>
                </c:pt>
              </c:strCache>
            </c:strRef>
          </c:tx>
          <c:spPr>
            <a:ln w="25400">
              <a:noFill/>
            </a:ln>
          </c:spPr>
          <c:invertIfNegative val="0"/>
          <c:dLbls>
            <c:dLbl>
              <c:idx val="0"/>
              <c:layout>
                <c:manualLayout>
                  <c:x val="-4.1055712407773413E-2"/>
                  <c:y val="2.9235513832921989E-2"/>
                </c:manualLayout>
              </c:layout>
              <c:dLblPos val="r"/>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8-E17E-E74F-A854-802DD7B3E62D}"/>
                </c:ext>
                <c:ext xmlns:c15="http://schemas.microsoft.com/office/drawing/2012/chart" uri="{CE6537A1-D6FC-4f65-9D91-7224C49458BB}">
                  <c15:layout/>
                </c:ext>
              </c:extLst>
            </c:dLbl>
            <c:spPr>
              <a:noFill/>
              <a:ln>
                <a:noFill/>
              </a:ln>
              <a:effectLst/>
            </c:spPr>
            <c:dLblPos val="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'Mapa de riesgo PEA'!$E$20</c:f>
              <c:numCache>
                <c:formatCode>0.0</c:formatCode>
                <c:ptCount val="1"/>
                <c:pt idx="0">
                  <c:v>2.5</c:v>
                </c:pt>
              </c:numCache>
            </c:numRef>
          </c:xVal>
          <c:yVal>
            <c:numRef>
              <c:f>'Mapa de riesgo PEA'!$D$20</c:f>
              <c:numCache>
                <c:formatCode>0.0</c:formatCode>
                <c:ptCount val="1"/>
                <c:pt idx="0">
                  <c:v>3.25</c:v>
                </c:pt>
              </c:numCache>
            </c:numRef>
          </c:yVal>
          <c:bubbleSize>
            <c:numRef>
              <c:f>'Mapa de riesgo PEA'!$F$20</c:f>
              <c:numCache>
                <c:formatCode>0.00</c:formatCode>
                <c:ptCount val="1"/>
                <c:pt idx="0">
                  <c:v>8.125</c:v>
                </c:pt>
              </c:numCache>
            </c:numRef>
          </c:bubbleSize>
          <c:bubble3D val="1"/>
          <c:extLst xmlns:c16r2="http://schemas.microsoft.com/office/drawing/2015/06/chart">
            <c:ext xmlns:c16="http://schemas.microsoft.com/office/drawing/2014/chart" uri="{C3380CC4-5D6E-409C-BE32-E72D297353CC}">
              <c16:uniqueId val="{0000000D-C590-ED40-BF29-AC7A374CC1AD}"/>
            </c:ext>
          </c:extLst>
        </c:ser>
        <c:ser>
          <c:idx val="14"/>
          <c:order val="14"/>
          <c:tx>
            <c:strRef>
              <c:f>'Mapa de riesgo PEA'!$B$21</c:f>
              <c:strCache>
                <c:ptCount val="1"/>
                <c:pt idx="0">
                  <c:v>15</c:v>
                </c:pt>
              </c:strCache>
            </c:strRef>
          </c:tx>
          <c:spPr>
            <a:ln w="25400">
              <a:noFill/>
            </a:ln>
          </c:spPr>
          <c:invertIfNegative val="0"/>
          <c:dLbls>
            <c:dLbl>
              <c:idx val="0"/>
              <c:layout>
                <c:manualLayout>
                  <c:x val="-4.2209350401420903E-2"/>
                  <c:y val="-1.4650473727489999E-2"/>
                </c:manualLayout>
              </c:layout>
              <c:dLblPos val="b"/>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5-E17E-E74F-A854-802DD7B3E62D}"/>
                </c:ext>
                <c:ext xmlns:c15="http://schemas.microsoft.com/office/drawing/2012/chart" uri="{CE6537A1-D6FC-4f65-9D91-7224C49458BB}">
                  <c15:layout/>
                </c:ext>
              </c:extLst>
            </c:dLbl>
            <c:spPr>
              <a:noFill/>
              <a:ln>
                <a:noFill/>
              </a:ln>
              <a:effectLst/>
            </c:spPr>
            <c:dLblPos val="b"/>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'Mapa de riesgo PEA'!$E$21</c:f>
              <c:numCache>
                <c:formatCode>0.0</c:formatCode>
                <c:ptCount val="1"/>
                <c:pt idx="0">
                  <c:v>1</c:v>
                </c:pt>
              </c:numCache>
            </c:numRef>
          </c:xVal>
          <c:yVal>
            <c:numRef>
              <c:f>'Mapa de riesgo PEA'!$D$21</c:f>
              <c:numCache>
                <c:formatCode>0.0</c:formatCode>
                <c:ptCount val="1"/>
                <c:pt idx="0">
                  <c:v>4</c:v>
                </c:pt>
              </c:numCache>
            </c:numRef>
          </c:yVal>
          <c:bubbleSize>
            <c:numRef>
              <c:f>'Mapa de riesgo PEA'!$F$21</c:f>
              <c:numCache>
                <c:formatCode>0.00</c:formatCode>
                <c:ptCount val="1"/>
                <c:pt idx="0">
                  <c:v>4</c:v>
                </c:pt>
              </c:numCache>
            </c:numRef>
          </c:bubbleSize>
          <c:bubble3D val="1"/>
          <c:extLst xmlns:c16r2="http://schemas.microsoft.com/office/drawing/2015/06/chart">
            <c:ext xmlns:c16="http://schemas.microsoft.com/office/drawing/2014/chart" uri="{C3380CC4-5D6E-409C-BE32-E72D297353CC}">
              <c16:uniqueId val="{0000000E-C590-ED40-BF29-AC7A374CC1AD}"/>
            </c:ext>
          </c:extLst>
        </c:ser>
        <c:ser>
          <c:idx val="16"/>
          <c:order val="15"/>
          <c:tx>
            <c:strRef>
              <c:f>'Mapa de riesgo PEA'!$B$22</c:f>
              <c:strCache>
                <c:ptCount val="1"/>
                <c:pt idx="0">
                  <c:v>16</c:v>
                </c:pt>
              </c:strCache>
            </c:strRef>
          </c:tx>
          <c:spPr>
            <a:ln w="25400">
              <a:noFill/>
            </a:ln>
          </c:spPr>
          <c:invertIfNegative val="0"/>
          <c:dLbls>
            <c:spPr>
              <a:noFill/>
              <a:ln>
                <a:noFill/>
              </a:ln>
              <a:effectLst/>
            </c:spPr>
            <c:dLblPos val="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layout/>
                <c15:showLeaderLines val="0"/>
              </c:ext>
            </c:extLst>
          </c:dLbls>
          <c:xVal>
            <c:numRef>
              <c:f>'Mapa de riesgo PEA'!$E$22</c:f>
              <c:numCache>
                <c:formatCode>0.0</c:formatCode>
                <c:ptCount val="1"/>
                <c:pt idx="0">
                  <c:v>1.5</c:v>
                </c:pt>
              </c:numCache>
            </c:numRef>
          </c:xVal>
          <c:yVal>
            <c:numRef>
              <c:f>'Mapa de riesgo PEA'!$D$22</c:f>
              <c:numCache>
                <c:formatCode>0.0</c:formatCode>
                <c:ptCount val="1"/>
                <c:pt idx="0">
                  <c:v>3.25</c:v>
                </c:pt>
              </c:numCache>
            </c:numRef>
          </c:yVal>
          <c:bubbleSize>
            <c:numRef>
              <c:f>'Mapa de riesgo PEA'!$F$22</c:f>
              <c:numCache>
                <c:formatCode>0.00</c:formatCode>
                <c:ptCount val="1"/>
                <c:pt idx="0">
                  <c:v>4.875</c:v>
                </c:pt>
              </c:numCache>
            </c:numRef>
          </c:bubbleSize>
          <c:bubble3D val="1"/>
          <c:extLst xmlns:c16r2="http://schemas.microsoft.com/office/drawing/2015/06/chart">
            <c:ext xmlns:c16="http://schemas.microsoft.com/office/drawing/2014/chart" uri="{C3380CC4-5D6E-409C-BE32-E72D297353CC}">
              <c16:uniqueId val="{0000000F-C590-ED40-BF29-AC7A374CC1AD}"/>
            </c:ext>
          </c:extLst>
        </c:ser>
        <c:ser>
          <c:idx val="17"/>
          <c:order val="16"/>
          <c:tx>
            <c:strRef>
              <c:f>'Mapa de riesgo PEA'!$B$23</c:f>
              <c:strCache>
                <c:ptCount val="1"/>
                <c:pt idx="0">
                  <c:v>17</c:v>
                </c:pt>
              </c:strCache>
            </c:strRef>
          </c:tx>
          <c:spPr>
            <a:ln w="25400">
              <a:noFill/>
            </a:ln>
          </c:spPr>
          <c:invertIfNegative val="0"/>
          <c:dLbls>
            <c:dLbl>
              <c:idx val="0"/>
              <c:layout>
                <c:manualLayout>
                  <c:x val="-3.744332695321094E-2"/>
                  <c:y val="3.5154179052058636E-2"/>
                </c:manualLayout>
              </c:layout>
              <c:dLblPos val="r"/>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6-E17E-E74F-A854-802DD7B3E62D}"/>
                </c:ext>
                <c:ext xmlns:c15="http://schemas.microsoft.com/office/drawing/2012/chart" uri="{CE6537A1-D6FC-4f65-9D91-7224C49458BB}">
                  <c15:layout/>
                </c:ext>
              </c:extLst>
            </c:dLbl>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'Mapa de riesgo PEA'!$E$23</c:f>
              <c:numCache>
                <c:formatCode>0.0</c:formatCode>
                <c:ptCount val="1"/>
                <c:pt idx="0">
                  <c:v>2</c:v>
                </c:pt>
              </c:numCache>
            </c:numRef>
          </c:xVal>
          <c:yVal>
            <c:numRef>
              <c:f>'Mapa de riesgo PEA'!$D$23</c:f>
              <c:numCache>
                <c:formatCode>0.0</c:formatCode>
                <c:ptCount val="1"/>
                <c:pt idx="0">
                  <c:v>3.5</c:v>
                </c:pt>
              </c:numCache>
            </c:numRef>
          </c:yVal>
          <c:bubbleSize>
            <c:numRef>
              <c:f>'Mapa de riesgo PEA'!$F$23</c:f>
              <c:numCache>
                <c:formatCode>0.00</c:formatCode>
                <c:ptCount val="1"/>
                <c:pt idx="0">
                  <c:v>7</c:v>
                </c:pt>
              </c:numCache>
            </c:numRef>
          </c:bubbleSize>
          <c:bubble3D val="1"/>
          <c:extLst xmlns:c16r2="http://schemas.microsoft.com/office/drawing/2015/06/chart">
            <c:ext xmlns:c16="http://schemas.microsoft.com/office/drawing/2014/chart" uri="{C3380CC4-5D6E-409C-BE32-E72D297353CC}">
              <c16:uniqueId val="{00000010-C590-ED40-BF29-AC7A374CC1AD}"/>
            </c:ext>
          </c:extLst>
        </c:ser>
        <c:ser>
          <c:idx val="18"/>
          <c:order val="17"/>
          <c:tx>
            <c:strRef>
              <c:f>'Mapa de riesgo PEA'!$B$24</c:f>
              <c:strCache>
                <c:ptCount val="1"/>
                <c:pt idx="0">
                  <c:v>18</c:v>
                </c:pt>
              </c:strCache>
            </c:strRef>
          </c:tx>
          <c:spPr>
            <a:ln w="25400">
              <a:noFill/>
            </a:ln>
          </c:spPr>
          <c:invertIfNegative val="0"/>
          <c:dLbls>
            <c:spPr>
              <a:noFill/>
              <a:ln>
                <a:noFill/>
              </a:ln>
              <a:effectLst/>
            </c:spP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layout/>
                <c15:showLeaderLines val="0"/>
              </c:ext>
            </c:extLst>
          </c:dLbls>
          <c:xVal>
            <c:numRef>
              <c:f>'Mapa de riesgo PEA'!$E$24</c:f>
              <c:numCache>
                <c:formatCode>0.0</c:formatCode>
                <c:ptCount val="1"/>
                <c:pt idx="0">
                  <c:v>1</c:v>
                </c:pt>
              </c:numCache>
            </c:numRef>
          </c:xVal>
          <c:yVal>
            <c:numRef>
              <c:f>'Mapa de riesgo PEA'!$D$24</c:f>
              <c:numCache>
                <c:formatCode>0.0</c:formatCode>
                <c:ptCount val="1"/>
                <c:pt idx="0">
                  <c:v>3.75</c:v>
                </c:pt>
              </c:numCache>
            </c:numRef>
          </c:yVal>
          <c:bubbleSize>
            <c:numRef>
              <c:f>'Mapa de riesgo PEA'!$F$24</c:f>
              <c:numCache>
                <c:formatCode>0.00</c:formatCode>
                <c:ptCount val="1"/>
                <c:pt idx="0">
                  <c:v>3.75</c:v>
                </c:pt>
              </c:numCache>
            </c:numRef>
          </c:bubbleSize>
          <c:bubble3D val="1"/>
          <c:extLst xmlns:c16r2="http://schemas.microsoft.com/office/drawing/2015/06/chart">
            <c:ext xmlns:c16="http://schemas.microsoft.com/office/drawing/2014/chart" uri="{C3380CC4-5D6E-409C-BE32-E72D297353CC}">
              <c16:uniqueId val="{00000011-C590-ED40-BF29-AC7A374CC1AD}"/>
            </c:ext>
          </c:extLst>
        </c:ser>
        <c:ser>
          <c:idx val="19"/>
          <c:order val="18"/>
          <c:tx>
            <c:strRef>
              <c:f>'Mapa de riesgo PEA'!$B$25</c:f>
              <c:strCache>
                <c:ptCount val="1"/>
                <c:pt idx="0">
                  <c:v>19</c:v>
                </c:pt>
              </c:strCache>
            </c:strRef>
          </c:tx>
          <c:spPr>
            <a:ln w="25400">
              <a:noFill/>
            </a:ln>
          </c:spPr>
          <c:invertIfNegative val="0"/>
          <c:dLbls>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layout/>
                <c15:showLeaderLines val="0"/>
              </c:ext>
            </c:extLst>
          </c:dLbls>
          <c:xVal>
            <c:numRef>
              <c:f>'Mapa de riesgo PEA'!$E$25</c:f>
              <c:numCache>
                <c:formatCode>0.0</c:formatCode>
                <c:ptCount val="1"/>
                <c:pt idx="0">
                  <c:v>2</c:v>
                </c:pt>
              </c:numCache>
            </c:numRef>
          </c:xVal>
          <c:yVal>
            <c:numRef>
              <c:f>'Mapa de riesgo PEA'!$D$25</c:f>
              <c:numCache>
                <c:formatCode>0.0</c:formatCode>
                <c:ptCount val="1"/>
                <c:pt idx="0">
                  <c:v>4</c:v>
                </c:pt>
              </c:numCache>
            </c:numRef>
          </c:yVal>
          <c:bubbleSize>
            <c:numRef>
              <c:f>'Mapa de riesgo PEA'!$F$25</c:f>
              <c:numCache>
                <c:formatCode>0.00</c:formatCode>
                <c:ptCount val="1"/>
                <c:pt idx="0">
                  <c:v>8</c:v>
                </c:pt>
              </c:numCache>
            </c:numRef>
          </c:bubbleSize>
          <c:bubble3D val="1"/>
          <c:extLst xmlns:c16r2="http://schemas.microsoft.com/office/drawing/2015/06/chart">
            <c:ext xmlns:c16="http://schemas.microsoft.com/office/drawing/2014/chart" uri="{C3380CC4-5D6E-409C-BE32-E72D297353CC}">
              <c16:uniqueId val="{00000012-C590-ED40-BF29-AC7A374CC1AD}"/>
            </c:ext>
          </c:extLst>
        </c:ser>
        <c:ser>
          <c:idx val="20"/>
          <c:order val="19"/>
          <c:tx>
            <c:strRef>
              <c:f>'Mapa de riesgo PEA'!$B$26</c:f>
              <c:strCache>
                <c:ptCount val="1"/>
                <c:pt idx="0">
                  <c:v>20</c:v>
                </c:pt>
              </c:strCache>
            </c:strRef>
          </c:tx>
          <c:spPr>
            <a:ln w="25400">
              <a:noFill/>
            </a:ln>
          </c:spPr>
          <c:invertIfNegative val="0"/>
          <c:dLbls>
            <c:spPr>
              <a:noFill/>
              <a:ln>
                <a:noFill/>
              </a:ln>
              <a:effectLst/>
            </c:spP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layout/>
                <c15:showLeaderLines val="0"/>
              </c:ext>
            </c:extLst>
          </c:dLbls>
          <c:xVal>
            <c:numRef>
              <c:f>'Mapa de riesgo PEA'!$E$26</c:f>
              <c:numCache>
                <c:formatCode>0.0</c:formatCode>
                <c:ptCount val="1"/>
                <c:pt idx="0">
                  <c:v>2</c:v>
                </c:pt>
              </c:numCache>
            </c:numRef>
          </c:xVal>
          <c:yVal>
            <c:numRef>
              <c:f>'Mapa de riesgo PEA'!$D$26</c:f>
              <c:numCache>
                <c:formatCode>0.0</c:formatCode>
                <c:ptCount val="1"/>
                <c:pt idx="0">
                  <c:v>3.5</c:v>
                </c:pt>
              </c:numCache>
            </c:numRef>
          </c:yVal>
          <c:bubbleSize>
            <c:numRef>
              <c:f>'Mapa de riesgo PEA'!$F$26</c:f>
              <c:numCache>
                <c:formatCode>0.00</c:formatCode>
                <c:ptCount val="1"/>
                <c:pt idx="0">
                  <c:v>7</c:v>
                </c:pt>
              </c:numCache>
            </c:numRef>
          </c:bubbleSize>
          <c:bubble3D val="1"/>
          <c:extLst xmlns:c16r2="http://schemas.microsoft.com/office/drawing/2015/06/chart">
            <c:ext xmlns:c16="http://schemas.microsoft.com/office/drawing/2014/chart" uri="{C3380CC4-5D6E-409C-BE32-E72D297353CC}">
              <c16:uniqueId val="{00000013-C590-ED40-BF29-AC7A374CC1AD}"/>
            </c:ext>
          </c:extLst>
        </c:ser>
        <c:ser>
          <c:idx val="21"/>
          <c:order val="20"/>
          <c:tx>
            <c:strRef>
              <c:f>'Mapa de riesgo PEA'!$B$27</c:f>
              <c:strCache>
                <c:ptCount val="1"/>
                <c:pt idx="0">
                  <c:v>21</c:v>
                </c:pt>
              </c:strCache>
            </c:strRef>
          </c:tx>
          <c:spPr>
            <a:ln w="25400">
              <a:noFill/>
            </a:ln>
          </c:spPr>
          <c:invertIfNegative val="0"/>
          <c:xVal>
            <c:numRef>
              <c:f>'Mapa de riesgo PEA'!$E$27</c:f>
              <c:numCache>
                <c:formatCode>0.0</c:formatCode>
                <c:ptCount val="1"/>
                <c:pt idx="0">
                  <c:v>1.5</c:v>
                </c:pt>
              </c:numCache>
            </c:numRef>
          </c:xVal>
          <c:yVal>
            <c:numRef>
              <c:f>'Mapa de riesgo PEA'!$D$27</c:f>
              <c:numCache>
                <c:formatCode>0.0</c:formatCode>
                <c:ptCount val="1"/>
                <c:pt idx="0">
                  <c:v>3.75</c:v>
                </c:pt>
              </c:numCache>
            </c:numRef>
          </c:yVal>
          <c:bubbleSize>
            <c:numRef>
              <c:f>'Mapa de riesgo PEA'!$F$27</c:f>
              <c:numCache>
                <c:formatCode>0.00</c:formatCode>
                <c:ptCount val="1"/>
                <c:pt idx="0">
                  <c:v>5.625</c:v>
                </c:pt>
              </c:numCache>
            </c:numRef>
          </c:bubbleSize>
          <c:bubble3D val="1"/>
          <c:extLst xmlns:c16r2="http://schemas.microsoft.com/office/drawing/2015/06/chart">
            <c:ext xmlns:c16="http://schemas.microsoft.com/office/drawing/2014/chart" uri="{C3380CC4-5D6E-409C-BE32-E72D297353CC}">
              <c16:uniqueId val="{00000014-C590-ED40-BF29-AC7A374CC1AD}"/>
            </c:ext>
          </c:extLst>
        </c:ser>
        <c:ser>
          <c:idx val="22"/>
          <c:order val="21"/>
          <c:tx>
            <c:strRef>
              <c:f>'Mapa de riesgo PEA'!$B$28</c:f>
              <c:strCache>
                <c:ptCount val="1"/>
                <c:pt idx="0">
                  <c:v>22</c:v>
                </c:pt>
              </c:strCache>
            </c:strRef>
          </c:tx>
          <c:spPr>
            <a:ln w="25400">
              <a:noFill/>
            </a:ln>
          </c:spPr>
          <c:invertIfNegative val="0"/>
          <c:xVal>
            <c:numRef>
              <c:f>'Mapa de riesgo PEA'!$E$28</c:f>
              <c:numCache>
                <c:formatCode>0.0</c:formatCode>
                <c:ptCount val="1"/>
                <c:pt idx="0">
                  <c:v>2</c:v>
                </c:pt>
              </c:numCache>
            </c:numRef>
          </c:xVal>
          <c:yVal>
            <c:numRef>
              <c:f>'Mapa de riesgo PEA'!$D$28</c:f>
              <c:numCache>
                <c:formatCode>0.0</c:formatCode>
                <c:ptCount val="1"/>
                <c:pt idx="0">
                  <c:v>4.5</c:v>
                </c:pt>
              </c:numCache>
            </c:numRef>
          </c:yVal>
          <c:bubbleSize>
            <c:numRef>
              <c:f>'Mapa de riesgo PEA'!$F$28</c:f>
              <c:numCache>
                <c:formatCode>0.00</c:formatCode>
                <c:ptCount val="1"/>
                <c:pt idx="0">
                  <c:v>9</c:v>
                </c:pt>
              </c:numCache>
            </c:numRef>
          </c:bubbleSize>
          <c:bubble3D val="1"/>
          <c:extLst xmlns:c16r2="http://schemas.microsoft.com/office/drawing/2015/06/chart">
            <c:ext xmlns:c16="http://schemas.microsoft.com/office/drawing/2014/chart" uri="{C3380CC4-5D6E-409C-BE32-E72D297353CC}">
              <c16:uniqueId val="{00000015-C590-ED40-BF29-AC7A374CC1AD}"/>
            </c:ext>
          </c:extLst>
        </c:ser>
        <c:ser>
          <c:idx val="23"/>
          <c:order val="22"/>
          <c:tx>
            <c:strRef>
              <c:f>'Mapa de riesgo PEA'!$B$29</c:f>
              <c:strCache>
                <c:ptCount val="1"/>
                <c:pt idx="0">
                  <c:v>23</c:v>
                </c:pt>
              </c:strCache>
            </c:strRef>
          </c:tx>
          <c:spPr>
            <a:ln w="25400">
              <a:noFill/>
            </a:ln>
          </c:spPr>
          <c:invertIfNegative val="0"/>
          <c:xVal>
            <c:numRef>
              <c:f>'Mapa de riesgo PEA'!$E$29</c:f>
              <c:numCache>
                <c:formatCode>0.0</c:formatCode>
                <c:ptCount val="1"/>
                <c:pt idx="0">
                  <c:v>2.5</c:v>
                </c:pt>
              </c:numCache>
            </c:numRef>
          </c:xVal>
          <c:yVal>
            <c:numRef>
              <c:f>'Mapa de riesgo PEA'!$D$29</c:f>
              <c:numCache>
                <c:formatCode>0.0</c:formatCode>
                <c:ptCount val="1"/>
                <c:pt idx="0">
                  <c:v>3.75</c:v>
                </c:pt>
              </c:numCache>
            </c:numRef>
          </c:yVal>
          <c:bubbleSize>
            <c:numRef>
              <c:f>'Mapa de riesgo PEA'!$F$29</c:f>
              <c:numCache>
                <c:formatCode>0.00</c:formatCode>
                <c:ptCount val="1"/>
                <c:pt idx="0">
                  <c:v>9.375</c:v>
                </c:pt>
              </c:numCache>
            </c:numRef>
          </c:bubbleSize>
          <c:bubble3D val="1"/>
          <c:extLst xmlns:c16r2="http://schemas.microsoft.com/office/drawing/2015/06/chart">
            <c:ext xmlns:c16="http://schemas.microsoft.com/office/drawing/2014/chart" uri="{C3380CC4-5D6E-409C-BE32-E72D297353CC}">
              <c16:uniqueId val="{00000016-C590-ED40-BF29-AC7A374CC1AD}"/>
            </c:ext>
          </c:extLst>
        </c:ser>
        <c:dLbls>
          <c:showLegendKey val="0"/>
          <c:showVal val="0"/>
          <c:showCatName val="0"/>
          <c:showSerName val="0"/>
          <c:showPercent val="0"/>
          <c:showBubbleSize val="0"/>
        </c:dLbls>
        <c:bubbleScale val="20"/>
        <c:showNegBubbles val="0"/>
        <c:axId val="1665533744"/>
        <c:axId val="1665534288"/>
      </c:bubbleChart>
      <c:valAx>
        <c:axId val="1665533744"/>
        <c:scaling>
          <c:orientation val="minMax"/>
          <c:max val="4"/>
          <c:min val="0"/>
        </c:scaling>
        <c:delete val="0"/>
        <c:axPos val="b"/>
        <c:majorGridlines/>
        <c:minorGridlines/>
        <c:title>
          <c:tx>
            <c:rich>
              <a:bodyPr/>
              <a:lstStyle/>
              <a:p>
                <a:pPr>
                  <a:defRPr/>
                </a:pPr>
                <a:r>
                  <a:rPr lang="es-CO"/>
                  <a:t>PROBABILIDAD DE OCURRENCIA</a:t>
                </a:r>
              </a:p>
            </c:rich>
          </c:tx>
          <c:layout>
            <c:manualLayout>
              <c:xMode val="edge"/>
              <c:yMode val="edge"/>
              <c:x val="0.32298883854719601"/>
              <c:y val="0.94135265495487896"/>
            </c:manualLayout>
          </c:layout>
          <c:overlay val="0"/>
        </c:title>
        <c:numFmt formatCode="0.0" sourceLinked="1"/>
        <c:majorTickMark val="out"/>
        <c:minorTickMark val="none"/>
        <c:tickLblPos val="nextTo"/>
        <c:crossAx val="1665534288"/>
        <c:crosses val="autoZero"/>
        <c:crossBetween val="midCat"/>
      </c:valAx>
      <c:valAx>
        <c:axId val="1665534288"/>
        <c:scaling>
          <c:orientation val="minMax"/>
          <c:max val="5"/>
          <c:min val="1"/>
        </c:scaling>
        <c:delete val="0"/>
        <c:axPos val="l"/>
        <c:majorGridlines/>
        <c:minorGridlines/>
        <c:title>
          <c:tx>
            <c:rich>
              <a:bodyPr/>
              <a:lstStyle/>
              <a:p>
                <a:pPr>
                  <a:defRPr/>
                </a:pPr>
                <a:r>
                  <a:rPr lang="es-CO"/>
                  <a:t>SEVERIDAD DE LAS CONSECUENCIAS</a:t>
                </a:r>
              </a:p>
            </c:rich>
          </c:tx>
          <c:layout>
            <c:manualLayout>
              <c:xMode val="edge"/>
              <c:yMode val="edge"/>
              <c:x val="2.1367082435727301E-2"/>
              <c:y val="0.229526510189699"/>
            </c:manualLayout>
          </c:layout>
          <c:overlay val="0"/>
        </c:title>
        <c:numFmt formatCode="0.0" sourceLinked="1"/>
        <c:majorTickMark val="out"/>
        <c:minorTickMark val="none"/>
        <c:tickLblPos val="nextTo"/>
        <c:crossAx val="1665533744"/>
        <c:crosses val="autoZero"/>
        <c:crossBetween val="midCat"/>
      </c:valAx>
      <c:spPr>
        <a:gradFill>
          <a:gsLst>
            <a:gs pos="30000">
              <a:srgbClr val="92D050"/>
            </a:gs>
            <a:gs pos="50000">
              <a:srgbClr val="FFFF00"/>
            </a:gs>
            <a:gs pos="55000">
              <a:srgbClr val="FFC000"/>
            </a:gs>
            <a:gs pos="100000">
              <a:srgbClr val="FF0000"/>
            </a:gs>
          </a:gsLst>
          <a:lin ang="18900000" scaled="0"/>
        </a:gradFill>
        <a:scene3d>
          <a:camera prst="orthographicFront"/>
          <a:lightRig rig="threePt" dir="t"/>
        </a:scene3d>
        <a:sp3d>
          <a:bevelB prst="angle"/>
        </a:sp3d>
      </c:spPr>
    </c:plotArea>
    <c:plotVisOnly val="1"/>
    <c:dispBlanksAs val="gap"/>
    <c:showDLblsOverMax val="0"/>
  </c:chart>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txPr>
    <a:bodyPr/>
    <a:lstStyle/>
    <a:p>
      <a:pPr>
        <a:defRPr sz="1600"/>
      </a:pPr>
      <a:endParaRPr lang="es-CO"/>
    </a:p>
  </c:txPr>
  <c:printSettings>
    <c:headerFooter/>
    <c:pageMargins b="0.750000000000002" l="0.70000000000000095" r="0.70000000000000095" t="0.750000000000002"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2</xdr:col>
      <xdr:colOff>220325</xdr:colOff>
      <xdr:row>0</xdr:row>
      <xdr:rowOff>142392</xdr:rowOff>
    </xdr:from>
    <xdr:to>
      <xdr:col>3</xdr:col>
      <xdr:colOff>93325</xdr:colOff>
      <xdr:row>3</xdr:row>
      <xdr:rowOff>127000</xdr:rowOff>
    </xdr:to>
    <xdr:pic>
      <xdr:nvPicPr>
        <xdr:cNvPr id="3" name="Imagen 2">
          <a:extLst>
            <a:ext uri="{FF2B5EF4-FFF2-40B4-BE49-F238E27FC236}">
              <a16:creationId xmlns="" xmlns:a16="http://schemas.microsoft.com/office/drawing/2014/main" id="{AE9BF802-CE25-DB47-BF48-1A9FA443799F}"/>
            </a:ext>
          </a:extLst>
        </xdr:cNvPr>
        <xdr:cNvPicPr>
          <a:picLocks noChangeAspect="1"/>
        </xdr:cNvPicPr>
      </xdr:nvPicPr>
      <xdr:blipFill>
        <a:blip xmlns:r="http://schemas.openxmlformats.org/officeDocument/2006/relationships" r:embed="rId1"/>
        <a:stretch>
          <a:fillRect/>
        </a:stretch>
      </xdr:blipFill>
      <xdr:spPr>
        <a:xfrm>
          <a:off x="791825" y="142392"/>
          <a:ext cx="1090083" cy="7042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153306</xdr:colOff>
      <xdr:row>3</xdr:row>
      <xdr:rowOff>143327</xdr:rowOff>
    </xdr:from>
    <xdr:to>
      <xdr:col>18</xdr:col>
      <xdr:colOff>0</xdr:colOff>
      <xdr:row>28</xdr:row>
      <xdr:rowOff>292100</xdr:rowOff>
    </xdr:to>
    <xdr:graphicFrame macro="">
      <xdr:nvGraphicFramePr>
        <xdr:cNvPr id="2" name="1 Gráfico">
          <a:extLst>
            <a:ext uri="{FF2B5EF4-FFF2-40B4-BE49-F238E27FC236}">
              <a16:creationId xmlns=""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546100</xdr:colOff>
      <xdr:row>1</xdr:row>
      <xdr:rowOff>65882</xdr:rowOff>
    </xdr:from>
    <xdr:to>
      <xdr:col>2</xdr:col>
      <xdr:colOff>826000</xdr:colOff>
      <xdr:row>3</xdr:row>
      <xdr:rowOff>81369</xdr:rowOff>
    </xdr:to>
    <xdr:pic>
      <xdr:nvPicPr>
        <xdr:cNvPr id="4" name="Imagen 3">
          <a:extLst>
            <a:ext uri="{FF2B5EF4-FFF2-40B4-BE49-F238E27FC236}">
              <a16:creationId xmlns="" xmlns:a16="http://schemas.microsoft.com/office/drawing/2014/main" id="{F2728B40-9D4C-684C-8590-B5031C72094C}"/>
            </a:ext>
          </a:extLst>
        </xdr:cNvPr>
        <xdr:cNvPicPr>
          <a:picLocks noChangeAspect="1"/>
        </xdr:cNvPicPr>
      </xdr:nvPicPr>
      <xdr:blipFill>
        <a:blip xmlns:r="http://schemas.openxmlformats.org/officeDocument/2006/relationships" r:embed="rId2"/>
        <a:stretch>
          <a:fillRect/>
        </a:stretch>
      </xdr:blipFill>
      <xdr:spPr>
        <a:xfrm>
          <a:off x="760413" y="220663"/>
          <a:ext cx="970462" cy="6941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a.carrillo\AppData\Local\Microsoft\Windows\Temporary%20Internet%20Files\Content.Outlook\QBOBDK9E\Matriz%20de%20Riesgos%20PE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Matriz de riesgo PEA"/>
      <sheetName val="Mapa de riesgo PEA"/>
      <sheetName val="Registro Eventos e Incidentes"/>
      <sheetName val="Data"/>
    </sheetNames>
    <sheetDataSet>
      <sheetData sheetId="0" refreshError="1"/>
      <sheetData sheetId="1" refreshError="1"/>
      <sheetData sheetId="2" refreshError="1"/>
      <sheetData sheetId="3" refreshError="1"/>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T31"/>
  <sheetViews>
    <sheetView tabSelected="1" topLeftCell="E2" zoomScale="90" zoomScaleNormal="90" zoomScalePageLayoutView="110" workbookViewId="0">
      <pane ySplit="7" topLeftCell="A9" activePane="bottomLeft" state="frozen"/>
      <selection activeCell="A2" sqref="A2"/>
      <selection pane="bottomLeft" activeCell="E2" sqref="E2:R2"/>
    </sheetView>
  </sheetViews>
  <sheetFormatPr baseColWidth="10" defaultColWidth="11.42578125" defaultRowHeight="13.5" x14ac:dyDescent="0.25"/>
  <cols>
    <col min="1" max="1" width="2.85546875" style="9" customWidth="1"/>
    <col min="2" max="2" width="5.7109375" style="9" customWidth="1"/>
    <col min="3" max="3" width="18.28515625" style="9" customWidth="1"/>
    <col min="4" max="4" width="15" style="9" customWidth="1"/>
    <col min="5" max="5" width="16" style="9" customWidth="1"/>
    <col min="6" max="6" width="25.42578125" style="9" customWidth="1"/>
    <col min="7" max="7" width="26.85546875" style="9" customWidth="1"/>
    <col min="8" max="8" width="36.140625" style="9" customWidth="1"/>
    <col min="9" max="9" width="18.42578125" style="9" customWidth="1"/>
    <col min="10" max="10" width="12" style="9" customWidth="1"/>
    <col min="11" max="11" width="7.7109375" style="9" customWidth="1"/>
    <col min="12" max="12" width="7.85546875" style="9" customWidth="1"/>
    <col min="13" max="13" width="7.28515625" style="9" customWidth="1"/>
    <col min="14" max="14" width="6.28515625" style="9" customWidth="1"/>
    <col min="15" max="15" width="7.28515625" style="9" customWidth="1"/>
    <col min="16" max="16" width="5.85546875" style="9" customWidth="1"/>
    <col min="17" max="17" width="9" style="9" customWidth="1"/>
    <col min="18" max="18" width="13.5703125" style="9" customWidth="1"/>
    <col min="19" max="19" width="17.5703125" style="9" customWidth="1"/>
    <col min="20" max="20" width="22.85546875" style="9" customWidth="1"/>
    <col min="21" max="16384" width="11.42578125" style="9"/>
  </cols>
  <sheetData>
    <row r="2" spans="2:20" s="8" customFormat="1" ht="26.1" customHeight="1" x14ac:dyDescent="0.25">
      <c r="B2" s="48"/>
      <c r="C2" s="48"/>
      <c r="D2" s="48"/>
      <c r="E2" s="57" t="s">
        <v>197</v>
      </c>
      <c r="F2" s="58"/>
      <c r="G2" s="58"/>
      <c r="H2" s="58"/>
      <c r="I2" s="58"/>
      <c r="J2" s="58"/>
      <c r="K2" s="58"/>
      <c r="L2" s="58"/>
      <c r="M2" s="58"/>
      <c r="N2" s="58"/>
      <c r="O2" s="58"/>
      <c r="P2" s="58"/>
      <c r="Q2" s="58"/>
      <c r="R2" s="59"/>
      <c r="S2" s="6" t="s">
        <v>55</v>
      </c>
      <c r="T2" s="45" t="s">
        <v>162</v>
      </c>
    </row>
    <row r="3" spans="2:20" s="8" customFormat="1" ht="17.25" customHeight="1" x14ac:dyDescent="0.25">
      <c r="B3" s="48"/>
      <c r="C3" s="48"/>
      <c r="D3" s="48"/>
      <c r="E3" s="48" t="s">
        <v>7</v>
      </c>
      <c r="F3" s="56" t="s">
        <v>144</v>
      </c>
      <c r="G3" s="56"/>
      <c r="H3" s="48" t="s">
        <v>9</v>
      </c>
      <c r="I3" s="50" t="s">
        <v>67</v>
      </c>
      <c r="J3" s="51"/>
      <c r="K3" s="51"/>
      <c r="L3" s="51"/>
      <c r="M3" s="51"/>
      <c r="N3" s="51"/>
      <c r="O3" s="51"/>
      <c r="P3" s="51"/>
      <c r="Q3" s="51"/>
      <c r="R3" s="52"/>
      <c r="S3" s="6" t="s">
        <v>56</v>
      </c>
      <c r="T3" s="45">
        <v>1</v>
      </c>
    </row>
    <row r="4" spans="2:20" s="8" customFormat="1" ht="12.75" customHeight="1" x14ac:dyDescent="0.25">
      <c r="B4" s="48"/>
      <c r="C4" s="48"/>
      <c r="D4" s="48"/>
      <c r="E4" s="48"/>
      <c r="F4" s="56"/>
      <c r="G4" s="56"/>
      <c r="H4" s="48"/>
      <c r="I4" s="53"/>
      <c r="J4" s="54"/>
      <c r="K4" s="54"/>
      <c r="L4" s="54"/>
      <c r="M4" s="54"/>
      <c r="N4" s="54"/>
      <c r="O4" s="54"/>
      <c r="P4" s="54"/>
      <c r="Q4" s="54"/>
      <c r="R4" s="55"/>
      <c r="S4" s="6" t="s">
        <v>0</v>
      </c>
      <c r="T4" s="46">
        <v>43565</v>
      </c>
    </row>
    <row r="6" spans="2:20" ht="21.95" customHeight="1" x14ac:dyDescent="0.25">
      <c r="B6" s="47" t="s">
        <v>1</v>
      </c>
      <c r="C6" s="47" t="s">
        <v>61</v>
      </c>
      <c r="D6" s="47" t="s">
        <v>68</v>
      </c>
      <c r="E6" s="47" t="s">
        <v>14</v>
      </c>
      <c r="F6" s="47"/>
      <c r="G6" s="47"/>
      <c r="H6" s="47"/>
      <c r="I6" s="47"/>
      <c r="J6" s="47"/>
      <c r="K6" s="60" t="s">
        <v>15</v>
      </c>
      <c r="L6" s="61"/>
      <c r="M6" s="61"/>
      <c r="N6" s="61"/>
      <c r="O6" s="61"/>
      <c r="P6" s="62"/>
      <c r="Q6" s="47" t="s">
        <v>16</v>
      </c>
      <c r="R6" s="47"/>
      <c r="S6" s="49" t="s">
        <v>141</v>
      </c>
      <c r="T6" s="49"/>
    </row>
    <row r="7" spans="2:20" ht="25.5" customHeight="1" x14ac:dyDescent="0.25">
      <c r="B7" s="47"/>
      <c r="C7" s="47"/>
      <c r="D7" s="47"/>
      <c r="E7" s="47"/>
      <c r="F7" s="47"/>
      <c r="G7" s="47"/>
      <c r="H7" s="47"/>
      <c r="I7" s="47"/>
      <c r="J7" s="47"/>
      <c r="K7" s="60" t="s">
        <v>32</v>
      </c>
      <c r="L7" s="61"/>
      <c r="M7" s="61"/>
      <c r="N7" s="62"/>
      <c r="O7" s="47" t="s">
        <v>4</v>
      </c>
      <c r="P7" s="47"/>
      <c r="Q7" s="47"/>
      <c r="R7" s="47"/>
      <c r="S7" s="49"/>
      <c r="T7" s="49"/>
    </row>
    <row r="8" spans="2:20" ht="91.5" customHeight="1" x14ac:dyDescent="0.25">
      <c r="B8" s="47"/>
      <c r="C8" s="47"/>
      <c r="D8" s="47"/>
      <c r="E8" s="10" t="s">
        <v>24</v>
      </c>
      <c r="F8" s="11" t="s">
        <v>3</v>
      </c>
      <c r="G8" s="12" t="s">
        <v>17</v>
      </c>
      <c r="H8" s="10" t="s">
        <v>10</v>
      </c>
      <c r="I8" s="13" t="s">
        <v>139</v>
      </c>
      <c r="J8" s="10" t="s">
        <v>12</v>
      </c>
      <c r="K8" s="14" t="s">
        <v>163</v>
      </c>
      <c r="L8" s="14" t="s">
        <v>57</v>
      </c>
      <c r="M8" s="14" t="s">
        <v>6</v>
      </c>
      <c r="N8" s="14" t="s">
        <v>58</v>
      </c>
      <c r="O8" s="15" t="s">
        <v>140</v>
      </c>
      <c r="P8" s="16" t="s">
        <v>11</v>
      </c>
      <c r="Q8" s="10" t="s">
        <v>2</v>
      </c>
      <c r="R8" s="10" t="s">
        <v>43</v>
      </c>
      <c r="S8" s="17" t="s">
        <v>142</v>
      </c>
      <c r="T8" s="17" t="s">
        <v>143</v>
      </c>
    </row>
    <row r="9" spans="2:20" ht="95.25" customHeight="1" x14ac:dyDescent="0.25">
      <c r="B9" s="18">
        <v>1</v>
      </c>
      <c r="C9" s="19" t="s">
        <v>69</v>
      </c>
      <c r="D9" s="20" t="s">
        <v>70</v>
      </c>
      <c r="E9" s="21" t="s">
        <v>59</v>
      </c>
      <c r="F9" s="22" t="s">
        <v>119</v>
      </c>
      <c r="G9" s="23" t="s">
        <v>164</v>
      </c>
      <c r="H9" s="24" t="s">
        <v>120</v>
      </c>
      <c r="I9" s="25">
        <f>0/6</f>
        <v>0</v>
      </c>
      <c r="J9" s="18" t="s">
        <v>165</v>
      </c>
      <c r="K9" s="26">
        <v>4</v>
      </c>
      <c r="L9" s="26">
        <v>4</v>
      </c>
      <c r="M9" s="26">
        <v>5</v>
      </c>
      <c r="N9" s="26">
        <v>1</v>
      </c>
      <c r="O9" s="27">
        <f>IF(I9&gt;=0.71,5,IF(I9&gt;=0.51,4,IF(I9&gt;=0.21,3,IF(I9&gt;0,2,1))))</f>
        <v>1</v>
      </c>
      <c r="P9" s="28">
        <v>2</v>
      </c>
      <c r="Q9" s="29">
        <f>(AVERAGE(O9:P9))*(AVERAGE(K9:N9))</f>
        <v>5.25</v>
      </c>
      <c r="R9" s="30" t="str">
        <f>IF(Q9&gt;15,"Crítico",IF(Q9&gt;8,"Alto",IF(Q9&gt;4,"Medio","Bajo")))</f>
        <v>Medio</v>
      </c>
      <c r="S9" s="24" t="s">
        <v>145</v>
      </c>
      <c r="T9" s="31" t="s">
        <v>160</v>
      </c>
    </row>
    <row r="10" spans="2:20" ht="116.25" customHeight="1" x14ac:dyDescent="0.25">
      <c r="B10" s="18">
        <v>2</v>
      </c>
      <c r="C10" s="19" t="s">
        <v>71</v>
      </c>
      <c r="D10" s="20" t="s">
        <v>63</v>
      </c>
      <c r="E10" s="21" t="s">
        <v>166</v>
      </c>
      <c r="F10" s="22" t="s">
        <v>121</v>
      </c>
      <c r="G10" s="23" t="s">
        <v>167</v>
      </c>
      <c r="H10" s="24" t="s">
        <v>122</v>
      </c>
      <c r="I10" s="25">
        <f>0/6</f>
        <v>0</v>
      </c>
      <c r="J10" s="18" t="s">
        <v>168</v>
      </c>
      <c r="K10" s="26">
        <v>4</v>
      </c>
      <c r="L10" s="26">
        <v>3</v>
      </c>
      <c r="M10" s="26">
        <v>5</v>
      </c>
      <c r="N10" s="26">
        <v>2</v>
      </c>
      <c r="O10" s="27">
        <f t="shared" ref="O10:O31" si="0">IF(I10&gt;=0.71,5,IF(I10&gt;=0.51,4,IF(I10&gt;=0.21,3,IF(I10&gt;0,2,1))))</f>
        <v>1</v>
      </c>
      <c r="P10" s="28">
        <v>3</v>
      </c>
      <c r="Q10" s="29">
        <f t="shared" ref="Q10:Q31" si="1">(AVERAGE(O10:P10))*(AVERAGE(K10:N10))</f>
        <v>7</v>
      </c>
      <c r="R10" s="30" t="str">
        <f t="shared" ref="R10:R31" si="2">IF(Q10&gt;15,"Crítico",IF(Q10&gt;8,"Alto",IF(Q10&gt;4,"Medio","Bajo")))</f>
        <v>Medio</v>
      </c>
      <c r="S10" s="24" t="s">
        <v>146</v>
      </c>
      <c r="T10" s="31" t="s">
        <v>160</v>
      </c>
    </row>
    <row r="11" spans="2:20" ht="144.75" customHeight="1" x14ac:dyDescent="0.25">
      <c r="B11" s="18">
        <v>3</v>
      </c>
      <c r="C11" s="19" t="s">
        <v>72</v>
      </c>
      <c r="D11" s="20" t="s">
        <v>73</v>
      </c>
      <c r="E11" s="21" t="s">
        <v>59</v>
      </c>
      <c r="F11" s="22" t="s">
        <v>123</v>
      </c>
      <c r="G11" s="23" t="s">
        <v>124</v>
      </c>
      <c r="H11" s="24" t="s">
        <v>125</v>
      </c>
      <c r="I11" s="25">
        <f t="shared" ref="I11:I18" si="3">2/6</f>
        <v>0.33333333333333331</v>
      </c>
      <c r="J11" s="18" t="s">
        <v>48</v>
      </c>
      <c r="K11" s="26">
        <v>4</v>
      </c>
      <c r="L11" s="26">
        <v>1</v>
      </c>
      <c r="M11" s="26">
        <v>3</v>
      </c>
      <c r="N11" s="26">
        <v>1</v>
      </c>
      <c r="O11" s="27">
        <f t="shared" si="0"/>
        <v>3</v>
      </c>
      <c r="P11" s="28">
        <v>2</v>
      </c>
      <c r="Q11" s="29">
        <f t="shared" si="1"/>
        <v>5.625</v>
      </c>
      <c r="R11" s="30" t="str">
        <f t="shared" si="2"/>
        <v>Medio</v>
      </c>
      <c r="S11" s="24" t="s">
        <v>147</v>
      </c>
      <c r="T11" s="31" t="s">
        <v>160</v>
      </c>
    </row>
    <row r="12" spans="2:20" ht="196.5" customHeight="1" x14ac:dyDescent="0.25">
      <c r="B12" s="18">
        <v>4</v>
      </c>
      <c r="C12" s="19" t="s">
        <v>72</v>
      </c>
      <c r="D12" s="20" t="s">
        <v>73</v>
      </c>
      <c r="E12" s="21" t="s">
        <v>59</v>
      </c>
      <c r="F12" s="22" t="s">
        <v>169</v>
      </c>
      <c r="G12" s="23" t="s">
        <v>170</v>
      </c>
      <c r="H12" s="24" t="s">
        <v>171</v>
      </c>
      <c r="I12" s="25">
        <f t="shared" si="3"/>
        <v>0.33333333333333331</v>
      </c>
      <c r="J12" s="18" t="s">
        <v>165</v>
      </c>
      <c r="K12" s="26">
        <v>4</v>
      </c>
      <c r="L12" s="26">
        <v>3</v>
      </c>
      <c r="M12" s="26">
        <v>5</v>
      </c>
      <c r="N12" s="26">
        <v>3</v>
      </c>
      <c r="O12" s="27">
        <f t="shared" si="0"/>
        <v>3</v>
      </c>
      <c r="P12" s="28">
        <v>4</v>
      </c>
      <c r="Q12" s="29">
        <f t="shared" si="1"/>
        <v>13.125</v>
      </c>
      <c r="R12" s="30" t="str">
        <f t="shared" si="2"/>
        <v>Alto</v>
      </c>
      <c r="S12" s="24" t="s">
        <v>147</v>
      </c>
      <c r="T12" s="31" t="s">
        <v>160</v>
      </c>
    </row>
    <row r="13" spans="2:20" ht="118.5" customHeight="1" x14ac:dyDescent="0.25">
      <c r="B13" s="18">
        <v>5</v>
      </c>
      <c r="C13" s="19" t="s">
        <v>74</v>
      </c>
      <c r="D13" s="20" t="s">
        <v>75</v>
      </c>
      <c r="E13" s="21" t="s">
        <v>59</v>
      </c>
      <c r="F13" s="22" t="s">
        <v>172</v>
      </c>
      <c r="G13" s="23" t="s">
        <v>173</v>
      </c>
      <c r="H13" s="24" t="s">
        <v>126</v>
      </c>
      <c r="I13" s="25">
        <f t="shared" si="3"/>
        <v>0.33333333333333331</v>
      </c>
      <c r="J13" s="18" t="s">
        <v>48</v>
      </c>
      <c r="K13" s="26">
        <v>4</v>
      </c>
      <c r="L13" s="26">
        <v>1</v>
      </c>
      <c r="M13" s="26">
        <v>1</v>
      </c>
      <c r="N13" s="26">
        <v>1</v>
      </c>
      <c r="O13" s="27">
        <f t="shared" si="0"/>
        <v>3</v>
      </c>
      <c r="P13" s="28">
        <v>3</v>
      </c>
      <c r="Q13" s="29">
        <f t="shared" si="1"/>
        <v>5.25</v>
      </c>
      <c r="R13" s="30" t="str">
        <f t="shared" si="2"/>
        <v>Medio</v>
      </c>
      <c r="S13" s="24" t="s">
        <v>148</v>
      </c>
      <c r="T13" s="31" t="s">
        <v>160</v>
      </c>
    </row>
    <row r="14" spans="2:20" ht="172.5" customHeight="1" x14ac:dyDescent="0.25">
      <c r="B14" s="18">
        <v>6</v>
      </c>
      <c r="C14" s="19" t="s">
        <v>76</v>
      </c>
      <c r="D14" s="20" t="s">
        <v>77</v>
      </c>
      <c r="E14" s="21" t="s">
        <v>59</v>
      </c>
      <c r="F14" s="22" t="s">
        <v>105</v>
      </c>
      <c r="G14" s="23" t="s">
        <v>127</v>
      </c>
      <c r="H14" s="24" t="s">
        <v>174</v>
      </c>
      <c r="I14" s="25">
        <f t="shared" si="3"/>
        <v>0.33333333333333331</v>
      </c>
      <c r="J14" s="18" t="s">
        <v>48</v>
      </c>
      <c r="K14" s="26">
        <v>4</v>
      </c>
      <c r="L14" s="26">
        <v>1</v>
      </c>
      <c r="M14" s="26">
        <v>1</v>
      </c>
      <c r="N14" s="26">
        <v>1</v>
      </c>
      <c r="O14" s="27">
        <f t="shared" si="0"/>
        <v>3</v>
      </c>
      <c r="P14" s="28">
        <v>3</v>
      </c>
      <c r="Q14" s="29">
        <f t="shared" si="1"/>
        <v>5.25</v>
      </c>
      <c r="R14" s="30" t="str">
        <f t="shared" si="2"/>
        <v>Medio</v>
      </c>
      <c r="S14" s="24" t="s">
        <v>149</v>
      </c>
      <c r="T14" s="31" t="s">
        <v>160</v>
      </c>
    </row>
    <row r="15" spans="2:20" ht="161.25" customHeight="1" x14ac:dyDescent="0.25">
      <c r="B15" s="18">
        <v>7</v>
      </c>
      <c r="C15" s="19" t="s">
        <v>78</v>
      </c>
      <c r="D15" s="20" t="s">
        <v>79</v>
      </c>
      <c r="E15" s="21" t="s">
        <v>28</v>
      </c>
      <c r="F15" s="22" t="s">
        <v>175</v>
      </c>
      <c r="G15" s="23" t="s">
        <v>176</v>
      </c>
      <c r="H15" s="24" t="s">
        <v>177</v>
      </c>
      <c r="I15" s="25">
        <f t="shared" si="3"/>
        <v>0.33333333333333331</v>
      </c>
      <c r="J15" s="18" t="s">
        <v>48</v>
      </c>
      <c r="K15" s="26">
        <v>4</v>
      </c>
      <c r="L15" s="26">
        <v>5</v>
      </c>
      <c r="M15" s="26">
        <v>5</v>
      </c>
      <c r="N15" s="26">
        <v>1</v>
      </c>
      <c r="O15" s="27">
        <f t="shared" si="0"/>
        <v>3</v>
      </c>
      <c r="P15" s="28">
        <v>4</v>
      </c>
      <c r="Q15" s="29">
        <f t="shared" si="1"/>
        <v>13.125</v>
      </c>
      <c r="R15" s="30" t="str">
        <f t="shared" si="2"/>
        <v>Alto</v>
      </c>
      <c r="S15" s="24" t="s">
        <v>146</v>
      </c>
      <c r="T15" s="31" t="s">
        <v>160</v>
      </c>
    </row>
    <row r="16" spans="2:20" ht="81.95" customHeight="1" x14ac:dyDescent="0.25">
      <c r="B16" s="18">
        <v>8</v>
      </c>
      <c r="C16" s="19" t="s">
        <v>78</v>
      </c>
      <c r="D16" s="20" t="s">
        <v>79</v>
      </c>
      <c r="E16" s="21" t="s">
        <v>28</v>
      </c>
      <c r="F16" s="22" t="s">
        <v>128</v>
      </c>
      <c r="G16" s="23" t="s">
        <v>94</v>
      </c>
      <c r="H16" s="24" t="s">
        <v>178</v>
      </c>
      <c r="I16" s="25">
        <f t="shared" si="3"/>
        <v>0.33333333333333331</v>
      </c>
      <c r="J16" s="18" t="s">
        <v>48</v>
      </c>
      <c r="K16" s="26">
        <v>4</v>
      </c>
      <c r="L16" s="26">
        <v>5</v>
      </c>
      <c r="M16" s="26">
        <v>5</v>
      </c>
      <c r="N16" s="26">
        <v>1</v>
      </c>
      <c r="O16" s="27">
        <f t="shared" si="0"/>
        <v>3</v>
      </c>
      <c r="P16" s="28">
        <v>3</v>
      </c>
      <c r="Q16" s="29">
        <f t="shared" si="1"/>
        <v>11.25</v>
      </c>
      <c r="R16" s="30" t="str">
        <f t="shared" si="2"/>
        <v>Alto</v>
      </c>
      <c r="S16" s="24" t="s">
        <v>146</v>
      </c>
      <c r="T16" s="31" t="s">
        <v>160</v>
      </c>
    </row>
    <row r="17" spans="2:20" ht="213.75" customHeight="1" x14ac:dyDescent="0.25">
      <c r="B17" s="18">
        <v>9</v>
      </c>
      <c r="C17" s="19" t="s">
        <v>80</v>
      </c>
      <c r="D17" s="20" t="s">
        <v>81</v>
      </c>
      <c r="E17" s="21" t="s">
        <v>166</v>
      </c>
      <c r="F17" s="22" t="s">
        <v>107</v>
      </c>
      <c r="G17" s="23" t="s">
        <v>179</v>
      </c>
      <c r="H17" s="24" t="s">
        <v>180</v>
      </c>
      <c r="I17" s="25">
        <f t="shared" si="3"/>
        <v>0.33333333333333331</v>
      </c>
      <c r="J17" s="18" t="s">
        <v>48</v>
      </c>
      <c r="K17" s="26">
        <v>4</v>
      </c>
      <c r="L17" s="26">
        <v>5</v>
      </c>
      <c r="M17" s="26">
        <v>5</v>
      </c>
      <c r="N17" s="26">
        <v>2</v>
      </c>
      <c r="O17" s="27">
        <f t="shared" si="0"/>
        <v>3</v>
      </c>
      <c r="P17" s="28">
        <v>2</v>
      </c>
      <c r="Q17" s="29">
        <f t="shared" si="1"/>
        <v>10</v>
      </c>
      <c r="R17" s="30" t="str">
        <f t="shared" si="2"/>
        <v>Alto</v>
      </c>
      <c r="S17" s="24" t="s">
        <v>150</v>
      </c>
      <c r="T17" s="31" t="s">
        <v>160</v>
      </c>
    </row>
    <row r="18" spans="2:20" ht="148.5" x14ac:dyDescent="0.25">
      <c r="B18" s="18">
        <v>10</v>
      </c>
      <c r="C18" s="19" t="s">
        <v>80</v>
      </c>
      <c r="D18" s="20" t="s">
        <v>81</v>
      </c>
      <c r="E18" s="21" t="s">
        <v>28</v>
      </c>
      <c r="F18" s="22" t="s">
        <v>106</v>
      </c>
      <c r="G18" s="23" t="s">
        <v>181</v>
      </c>
      <c r="H18" s="24" t="s">
        <v>129</v>
      </c>
      <c r="I18" s="25">
        <f t="shared" si="3"/>
        <v>0.33333333333333331</v>
      </c>
      <c r="J18" s="18" t="s">
        <v>48</v>
      </c>
      <c r="K18" s="26">
        <v>4</v>
      </c>
      <c r="L18" s="26">
        <v>5</v>
      </c>
      <c r="M18" s="26">
        <v>5</v>
      </c>
      <c r="N18" s="26">
        <v>2</v>
      </c>
      <c r="O18" s="27">
        <f t="shared" si="0"/>
        <v>3</v>
      </c>
      <c r="P18" s="28">
        <v>1</v>
      </c>
      <c r="Q18" s="29">
        <f t="shared" si="1"/>
        <v>8</v>
      </c>
      <c r="R18" s="30" t="str">
        <f t="shared" si="2"/>
        <v>Medio</v>
      </c>
      <c r="S18" s="24" t="s">
        <v>151</v>
      </c>
      <c r="T18" s="31" t="s">
        <v>160</v>
      </c>
    </row>
    <row r="19" spans="2:20" ht="143.25" customHeight="1" x14ac:dyDescent="0.25">
      <c r="B19" s="18">
        <v>11</v>
      </c>
      <c r="C19" s="19" t="s">
        <v>82</v>
      </c>
      <c r="D19" s="20" t="s">
        <v>64</v>
      </c>
      <c r="E19" s="21" t="s">
        <v>28</v>
      </c>
      <c r="F19" s="22" t="s">
        <v>108</v>
      </c>
      <c r="G19" s="23" t="s">
        <v>130</v>
      </c>
      <c r="H19" s="24" t="s">
        <v>95</v>
      </c>
      <c r="I19" s="25">
        <f>1/6</f>
        <v>0.16666666666666666</v>
      </c>
      <c r="J19" s="18" t="s">
        <v>48</v>
      </c>
      <c r="K19" s="26">
        <v>4</v>
      </c>
      <c r="L19" s="32">
        <v>3</v>
      </c>
      <c r="M19" s="32">
        <v>5</v>
      </c>
      <c r="N19" s="32">
        <v>1</v>
      </c>
      <c r="O19" s="27">
        <f t="shared" si="0"/>
        <v>2</v>
      </c>
      <c r="P19" s="33">
        <v>1</v>
      </c>
      <c r="Q19" s="29">
        <f t="shared" si="1"/>
        <v>4.875</v>
      </c>
      <c r="R19" s="30" t="str">
        <f t="shared" si="2"/>
        <v>Medio</v>
      </c>
      <c r="S19" s="24" t="s">
        <v>147</v>
      </c>
      <c r="T19" s="31" t="s">
        <v>160</v>
      </c>
    </row>
    <row r="20" spans="2:20" ht="204" customHeight="1" x14ac:dyDescent="0.25">
      <c r="B20" s="18">
        <v>12</v>
      </c>
      <c r="C20" s="19" t="s">
        <v>83</v>
      </c>
      <c r="D20" s="20" t="s">
        <v>66</v>
      </c>
      <c r="E20" s="21" t="s">
        <v>59</v>
      </c>
      <c r="F20" s="22" t="s">
        <v>182</v>
      </c>
      <c r="G20" s="23" t="s">
        <v>131</v>
      </c>
      <c r="H20" s="24" t="s">
        <v>183</v>
      </c>
      <c r="I20" s="25">
        <f t="shared" ref="I20:I26" si="4">0/6</f>
        <v>0</v>
      </c>
      <c r="J20" s="18" t="s">
        <v>48</v>
      </c>
      <c r="K20" s="26">
        <v>4</v>
      </c>
      <c r="L20" s="32">
        <v>3</v>
      </c>
      <c r="M20" s="32">
        <v>3</v>
      </c>
      <c r="N20" s="32">
        <v>1</v>
      </c>
      <c r="O20" s="27">
        <f t="shared" si="0"/>
        <v>1</v>
      </c>
      <c r="P20" s="33">
        <v>2</v>
      </c>
      <c r="Q20" s="29">
        <f t="shared" si="1"/>
        <v>4.125</v>
      </c>
      <c r="R20" s="30" t="str">
        <f t="shared" si="2"/>
        <v>Medio</v>
      </c>
      <c r="S20" s="24" t="s">
        <v>147</v>
      </c>
      <c r="T20" s="31" t="s">
        <v>160</v>
      </c>
    </row>
    <row r="21" spans="2:20" ht="158.25" customHeight="1" x14ac:dyDescent="0.25">
      <c r="B21" s="18">
        <v>13</v>
      </c>
      <c r="C21" s="19" t="s">
        <v>83</v>
      </c>
      <c r="D21" s="20" t="s">
        <v>66</v>
      </c>
      <c r="E21" s="21" t="s">
        <v>59</v>
      </c>
      <c r="F21" s="22" t="s">
        <v>109</v>
      </c>
      <c r="G21" s="23" t="s">
        <v>97</v>
      </c>
      <c r="H21" s="24" t="s">
        <v>96</v>
      </c>
      <c r="I21" s="25">
        <f t="shared" si="4"/>
        <v>0</v>
      </c>
      <c r="J21" s="18" t="s">
        <v>5</v>
      </c>
      <c r="K21" s="26">
        <v>4</v>
      </c>
      <c r="L21" s="32">
        <v>3</v>
      </c>
      <c r="M21" s="32">
        <v>3</v>
      </c>
      <c r="N21" s="32">
        <v>1</v>
      </c>
      <c r="O21" s="27">
        <f t="shared" si="0"/>
        <v>1</v>
      </c>
      <c r="P21" s="33">
        <v>1</v>
      </c>
      <c r="Q21" s="29">
        <f t="shared" si="1"/>
        <v>2.75</v>
      </c>
      <c r="R21" s="30" t="str">
        <f t="shared" si="2"/>
        <v>Bajo</v>
      </c>
      <c r="S21" s="24" t="s">
        <v>152</v>
      </c>
      <c r="T21" s="31" t="s">
        <v>160</v>
      </c>
    </row>
    <row r="22" spans="2:20" ht="225.75" customHeight="1" x14ac:dyDescent="0.25">
      <c r="B22" s="18">
        <v>14</v>
      </c>
      <c r="C22" s="19" t="s">
        <v>84</v>
      </c>
      <c r="D22" s="20" t="s">
        <v>85</v>
      </c>
      <c r="E22" s="21" t="s">
        <v>59</v>
      </c>
      <c r="F22" s="22" t="s">
        <v>184</v>
      </c>
      <c r="G22" s="23" t="s">
        <v>132</v>
      </c>
      <c r="H22" s="24" t="s">
        <v>133</v>
      </c>
      <c r="I22" s="25">
        <f t="shared" si="4"/>
        <v>0</v>
      </c>
      <c r="J22" s="18" t="s">
        <v>48</v>
      </c>
      <c r="K22" s="26">
        <v>4</v>
      </c>
      <c r="L22" s="32">
        <v>3</v>
      </c>
      <c r="M22" s="32">
        <v>5</v>
      </c>
      <c r="N22" s="32">
        <v>1</v>
      </c>
      <c r="O22" s="27">
        <f t="shared" si="0"/>
        <v>1</v>
      </c>
      <c r="P22" s="33">
        <v>4</v>
      </c>
      <c r="Q22" s="29">
        <f t="shared" si="1"/>
        <v>8.125</v>
      </c>
      <c r="R22" s="30" t="str">
        <f t="shared" si="2"/>
        <v>Alto</v>
      </c>
      <c r="S22" s="24" t="s">
        <v>150</v>
      </c>
      <c r="T22" s="31" t="s">
        <v>160</v>
      </c>
    </row>
    <row r="23" spans="2:20" ht="94.5" customHeight="1" x14ac:dyDescent="0.25">
      <c r="B23" s="18">
        <v>15</v>
      </c>
      <c r="C23" s="19" t="s">
        <v>86</v>
      </c>
      <c r="D23" s="20" t="s">
        <v>87</v>
      </c>
      <c r="E23" s="21" t="s">
        <v>166</v>
      </c>
      <c r="F23" s="22" t="s">
        <v>134</v>
      </c>
      <c r="G23" s="23" t="s">
        <v>185</v>
      </c>
      <c r="H23" s="24" t="s">
        <v>186</v>
      </c>
      <c r="I23" s="25">
        <f t="shared" si="4"/>
        <v>0</v>
      </c>
      <c r="J23" s="18" t="s">
        <v>48</v>
      </c>
      <c r="K23" s="26">
        <v>4</v>
      </c>
      <c r="L23" s="32">
        <v>5</v>
      </c>
      <c r="M23" s="32">
        <v>5</v>
      </c>
      <c r="N23" s="32">
        <v>2</v>
      </c>
      <c r="O23" s="27">
        <f t="shared" si="0"/>
        <v>1</v>
      </c>
      <c r="P23" s="33">
        <v>1</v>
      </c>
      <c r="Q23" s="29">
        <f t="shared" si="1"/>
        <v>4</v>
      </c>
      <c r="R23" s="30" t="str">
        <f t="shared" si="2"/>
        <v>Bajo</v>
      </c>
      <c r="S23" s="24" t="s">
        <v>150</v>
      </c>
      <c r="T23" s="31" t="s">
        <v>160</v>
      </c>
    </row>
    <row r="24" spans="2:20" ht="144" customHeight="1" x14ac:dyDescent="0.25">
      <c r="B24" s="18">
        <v>16</v>
      </c>
      <c r="C24" s="19" t="s">
        <v>88</v>
      </c>
      <c r="D24" s="20" t="s">
        <v>89</v>
      </c>
      <c r="E24" s="21" t="s">
        <v>166</v>
      </c>
      <c r="F24" s="22" t="s">
        <v>187</v>
      </c>
      <c r="G24" s="23" t="s">
        <v>188</v>
      </c>
      <c r="H24" s="24" t="s">
        <v>135</v>
      </c>
      <c r="I24" s="25">
        <f t="shared" si="4"/>
        <v>0</v>
      </c>
      <c r="J24" s="18" t="s">
        <v>168</v>
      </c>
      <c r="K24" s="26">
        <v>4</v>
      </c>
      <c r="L24" s="32">
        <v>3</v>
      </c>
      <c r="M24" s="32">
        <v>5</v>
      </c>
      <c r="N24" s="32">
        <v>1</v>
      </c>
      <c r="O24" s="27">
        <f t="shared" si="0"/>
        <v>1</v>
      </c>
      <c r="P24" s="33">
        <v>2</v>
      </c>
      <c r="Q24" s="29">
        <f t="shared" si="1"/>
        <v>4.875</v>
      </c>
      <c r="R24" s="30" t="str">
        <f t="shared" si="2"/>
        <v>Medio</v>
      </c>
      <c r="S24" s="24" t="s">
        <v>147</v>
      </c>
      <c r="T24" s="31" t="s">
        <v>160</v>
      </c>
    </row>
    <row r="25" spans="2:20" ht="82.5" customHeight="1" x14ac:dyDescent="0.25">
      <c r="B25" s="18">
        <v>17</v>
      </c>
      <c r="C25" s="19" t="s">
        <v>90</v>
      </c>
      <c r="D25" s="20" t="s">
        <v>91</v>
      </c>
      <c r="E25" s="21" t="s">
        <v>59</v>
      </c>
      <c r="F25" s="22" t="s">
        <v>189</v>
      </c>
      <c r="G25" s="23" t="s">
        <v>93</v>
      </c>
      <c r="H25" s="24" t="s">
        <v>153</v>
      </c>
      <c r="I25" s="25">
        <f t="shared" si="4"/>
        <v>0</v>
      </c>
      <c r="J25" s="18" t="s">
        <v>48</v>
      </c>
      <c r="K25" s="26">
        <v>4</v>
      </c>
      <c r="L25" s="32">
        <v>4</v>
      </c>
      <c r="M25" s="32">
        <v>5</v>
      </c>
      <c r="N25" s="32">
        <v>1</v>
      </c>
      <c r="O25" s="27">
        <f t="shared" si="0"/>
        <v>1</v>
      </c>
      <c r="P25" s="33">
        <v>3</v>
      </c>
      <c r="Q25" s="29">
        <f t="shared" si="1"/>
        <v>7</v>
      </c>
      <c r="R25" s="30" t="str">
        <f t="shared" si="2"/>
        <v>Medio</v>
      </c>
      <c r="S25" s="24" t="s">
        <v>154</v>
      </c>
      <c r="T25" s="31" t="s">
        <v>160</v>
      </c>
    </row>
    <row r="26" spans="2:20" ht="118.5" customHeight="1" x14ac:dyDescent="0.25">
      <c r="B26" s="18">
        <v>18</v>
      </c>
      <c r="C26" s="19" t="s">
        <v>65</v>
      </c>
      <c r="D26" s="20" t="s">
        <v>92</v>
      </c>
      <c r="E26" s="21" t="s">
        <v>59</v>
      </c>
      <c r="F26" s="22" t="s">
        <v>190</v>
      </c>
      <c r="G26" s="23" t="s">
        <v>136</v>
      </c>
      <c r="H26" s="24" t="s">
        <v>137</v>
      </c>
      <c r="I26" s="25">
        <f t="shared" si="4"/>
        <v>0</v>
      </c>
      <c r="J26" s="18" t="s">
        <v>48</v>
      </c>
      <c r="K26" s="26">
        <v>4</v>
      </c>
      <c r="L26" s="32">
        <v>5</v>
      </c>
      <c r="M26" s="32">
        <v>5</v>
      </c>
      <c r="N26" s="32">
        <v>1</v>
      </c>
      <c r="O26" s="27">
        <f t="shared" si="0"/>
        <v>1</v>
      </c>
      <c r="P26" s="33">
        <v>1</v>
      </c>
      <c r="Q26" s="29">
        <f t="shared" si="1"/>
        <v>3.75</v>
      </c>
      <c r="R26" s="30" t="str">
        <f t="shared" si="2"/>
        <v>Bajo</v>
      </c>
      <c r="S26" s="24" t="s">
        <v>147</v>
      </c>
      <c r="T26" s="31" t="s">
        <v>160</v>
      </c>
    </row>
    <row r="27" spans="2:20" s="35" customFormat="1" ht="166.5" customHeight="1" x14ac:dyDescent="0.25">
      <c r="B27" s="18">
        <v>19</v>
      </c>
      <c r="C27" s="19" t="s">
        <v>98</v>
      </c>
      <c r="D27" s="20" t="s">
        <v>99</v>
      </c>
      <c r="E27" s="21" t="s">
        <v>59</v>
      </c>
      <c r="F27" s="22" t="s">
        <v>110</v>
      </c>
      <c r="G27" s="23" t="s">
        <v>138</v>
      </c>
      <c r="H27" s="24" t="s">
        <v>191</v>
      </c>
      <c r="I27" s="25">
        <f>1/6</f>
        <v>0.16666666666666666</v>
      </c>
      <c r="J27" s="18" t="s">
        <v>165</v>
      </c>
      <c r="K27" s="26">
        <v>4</v>
      </c>
      <c r="L27" s="26">
        <v>5</v>
      </c>
      <c r="M27" s="26">
        <v>5</v>
      </c>
      <c r="N27" s="26">
        <v>2</v>
      </c>
      <c r="O27" s="27">
        <f t="shared" si="0"/>
        <v>2</v>
      </c>
      <c r="P27" s="34">
        <v>2</v>
      </c>
      <c r="Q27" s="29">
        <f t="shared" si="1"/>
        <v>8</v>
      </c>
      <c r="R27" s="30" t="str">
        <f t="shared" si="2"/>
        <v>Medio</v>
      </c>
      <c r="S27" s="24" t="s">
        <v>155</v>
      </c>
      <c r="T27" s="31" t="s">
        <v>160</v>
      </c>
    </row>
    <row r="28" spans="2:20" ht="246" customHeight="1" x14ac:dyDescent="0.25">
      <c r="B28" s="18">
        <v>20</v>
      </c>
      <c r="C28" s="19" t="s">
        <v>115</v>
      </c>
      <c r="D28" s="20" t="s">
        <v>156</v>
      </c>
      <c r="E28" s="21" t="s">
        <v>59</v>
      </c>
      <c r="F28" s="22" t="s">
        <v>192</v>
      </c>
      <c r="G28" s="23" t="s">
        <v>100</v>
      </c>
      <c r="H28" s="24" t="s">
        <v>193</v>
      </c>
      <c r="I28" s="25">
        <f>1/6</f>
        <v>0.16666666666666666</v>
      </c>
      <c r="J28" s="18" t="s">
        <v>48</v>
      </c>
      <c r="K28" s="26">
        <v>4</v>
      </c>
      <c r="L28" s="32">
        <v>4</v>
      </c>
      <c r="M28" s="32">
        <v>4</v>
      </c>
      <c r="N28" s="32">
        <v>2</v>
      </c>
      <c r="O28" s="27">
        <f t="shared" si="0"/>
        <v>2</v>
      </c>
      <c r="P28" s="33">
        <v>2</v>
      </c>
      <c r="Q28" s="29">
        <f t="shared" si="1"/>
        <v>7</v>
      </c>
      <c r="R28" s="30" t="str">
        <f t="shared" si="2"/>
        <v>Medio</v>
      </c>
      <c r="S28" s="24" t="s">
        <v>157</v>
      </c>
      <c r="T28" s="31" t="s">
        <v>160</v>
      </c>
    </row>
    <row r="29" spans="2:20" ht="154.5" customHeight="1" x14ac:dyDescent="0.25">
      <c r="B29" s="18">
        <v>21</v>
      </c>
      <c r="C29" s="19" t="s">
        <v>112</v>
      </c>
      <c r="D29" s="20" t="s">
        <v>113</v>
      </c>
      <c r="E29" s="21" t="s">
        <v>59</v>
      </c>
      <c r="F29" s="22" t="s">
        <v>114</v>
      </c>
      <c r="G29" s="23" t="s">
        <v>111</v>
      </c>
      <c r="H29" s="24" t="s">
        <v>101</v>
      </c>
      <c r="I29" s="25">
        <f>0/6</f>
        <v>0</v>
      </c>
      <c r="J29" s="18" t="s">
        <v>48</v>
      </c>
      <c r="K29" s="26">
        <v>4</v>
      </c>
      <c r="L29" s="32">
        <v>4</v>
      </c>
      <c r="M29" s="32">
        <v>5</v>
      </c>
      <c r="N29" s="32">
        <v>2</v>
      </c>
      <c r="O29" s="27">
        <f>IF(I29&gt;=0.71,5,IF(I29&gt;=0.51,4,IF(I29&gt;=0.21,3,IF(I29&gt;0,2,1))))</f>
        <v>1</v>
      </c>
      <c r="P29" s="33">
        <v>2</v>
      </c>
      <c r="Q29" s="29">
        <f t="shared" si="1"/>
        <v>5.625</v>
      </c>
      <c r="R29" s="30" t="str">
        <f t="shared" si="2"/>
        <v>Medio</v>
      </c>
      <c r="S29" s="24" t="s">
        <v>157</v>
      </c>
      <c r="T29" s="31" t="s">
        <v>160</v>
      </c>
    </row>
    <row r="30" spans="2:20" ht="178.5" customHeight="1" x14ac:dyDescent="0.25">
      <c r="B30" s="18">
        <v>22</v>
      </c>
      <c r="C30" s="19" t="s">
        <v>102</v>
      </c>
      <c r="D30" s="20" t="s">
        <v>103</v>
      </c>
      <c r="E30" s="21" t="s">
        <v>59</v>
      </c>
      <c r="F30" s="22" t="s">
        <v>194</v>
      </c>
      <c r="G30" s="23" t="s">
        <v>104</v>
      </c>
      <c r="H30" s="24" t="s">
        <v>195</v>
      </c>
      <c r="I30" s="25">
        <f>0/6</f>
        <v>0</v>
      </c>
      <c r="J30" s="18" t="s">
        <v>5</v>
      </c>
      <c r="K30" s="26">
        <v>4</v>
      </c>
      <c r="L30" s="32">
        <v>5</v>
      </c>
      <c r="M30" s="32">
        <v>5</v>
      </c>
      <c r="N30" s="32">
        <v>4</v>
      </c>
      <c r="O30" s="27">
        <f t="shared" si="0"/>
        <v>1</v>
      </c>
      <c r="P30" s="33">
        <v>3</v>
      </c>
      <c r="Q30" s="29">
        <f t="shared" si="1"/>
        <v>9</v>
      </c>
      <c r="R30" s="30" t="str">
        <f t="shared" si="2"/>
        <v>Alto</v>
      </c>
      <c r="S30" s="24" t="s">
        <v>158</v>
      </c>
      <c r="T30" s="31" t="s">
        <v>160</v>
      </c>
    </row>
    <row r="31" spans="2:20" ht="176.25" customHeight="1" x14ac:dyDescent="0.25">
      <c r="B31" s="18">
        <v>23</v>
      </c>
      <c r="C31" s="19" t="s">
        <v>116</v>
      </c>
      <c r="D31" s="20" t="s">
        <v>117</v>
      </c>
      <c r="E31" s="21" t="s">
        <v>59</v>
      </c>
      <c r="F31" s="22" t="s">
        <v>118</v>
      </c>
      <c r="G31" s="23" t="s">
        <v>196</v>
      </c>
      <c r="H31" s="24" t="s">
        <v>159</v>
      </c>
      <c r="I31" s="25">
        <f>0/6</f>
        <v>0</v>
      </c>
      <c r="J31" s="18" t="s">
        <v>48</v>
      </c>
      <c r="K31" s="26">
        <v>4</v>
      </c>
      <c r="L31" s="32">
        <v>4</v>
      </c>
      <c r="M31" s="32">
        <v>5</v>
      </c>
      <c r="N31" s="32">
        <v>2</v>
      </c>
      <c r="O31" s="27">
        <f t="shared" si="0"/>
        <v>1</v>
      </c>
      <c r="P31" s="33">
        <v>4</v>
      </c>
      <c r="Q31" s="29">
        <f t="shared" si="1"/>
        <v>9.375</v>
      </c>
      <c r="R31" s="30" t="str">
        <f t="shared" si="2"/>
        <v>Alto</v>
      </c>
      <c r="S31" s="24" t="s">
        <v>151</v>
      </c>
      <c r="T31" s="31" t="s">
        <v>160</v>
      </c>
    </row>
  </sheetData>
  <sheetProtection algorithmName="SHA-512" hashValue="aALOUA9kvUQ72UUvVrpJNqEtK9wrZ+4lk+t6lU84vprIKeUJMNsVbP5r7OJJGDBuGov8mqQKAEmAIPeA8qr1VA==" saltValue="FG39yu0PTulr1sjLPk74rg==" spinCount="100000" sheet="1" objects="1" scenarios="1" selectLockedCells="1" selectUnlockedCells="1"/>
  <autoFilter ref="B8:T31"/>
  <mergeCells count="15">
    <mergeCell ref="B6:B8"/>
    <mergeCell ref="Q6:R7"/>
    <mergeCell ref="H3:H4"/>
    <mergeCell ref="S6:T7"/>
    <mergeCell ref="I3:R4"/>
    <mergeCell ref="F3:G4"/>
    <mergeCell ref="B2:D4"/>
    <mergeCell ref="E3:E4"/>
    <mergeCell ref="E2:R2"/>
    <mergeCell ref="K7:N7"/>
    <mergeCell ref="K6:P6"/>
    <mergeCell ref="O7:P7"/>
    <mergeCell ref="E6:J7"/>
    <mergeCell ref="C6:C8"/>
    <mergeCell ref="D6:D8"/>
  </mergeCells>
  <conditionalFormatting sqref="R9:R31">
    <cfRule type="cellIs" dxfId="6" priority="181" operator="equal">
      <formula>"Crítico"</formula>
    </cfRule>
    <cfRule type="cellIs" dxfId="5" priority="182" operator="equal">
      <formula>"Alto"</formula>
    </cfRule>
    <cfRule type="cellIs" dxfId="4" priority="183" operator="equal">
      <formula>"Medio"</formula>
    </cfRule>
  </conditionalFormatting>
  <dataValidations count="1">
    <dataValidation type="list" allowBlank="1" showInputMessage="1" showErrorMessage="1" sqref="P18 P16 J16 E16 J18">
      <formula1>#REF!</formula1>
    </dataValidation>
  </dataValidation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Data!$B$3:$B$11</xm:f>
          </x14:formula1>
          <xm:sqref>E9:E10 E12:E15 E17:E31</xm:sqref>
        </x14:dataValidation>
        <x14:dataValidation type="list" allowBlank="1" showInputMessage="1" showErrorMessage="1">
          <x14:formula1>
            <xm:f>Data!$D$3:$D$11</xm:f>
          </x14:formula1>
          <xm:sqref>J9:J10 J12:J15 J17 J19:J31</xm:sqref>
        </x14:dataValidation>
        <x14:dataValidation type="list" allowBlank="1" showInputMessage="1" showErrorMessage="1">
          <x14:formula1>
            <xm:f>[1]Data!#REF!</xm:f>
          </x14:formula1>
          <xm:sqref>P11 L11:N11 E11 J11</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29"/>
  <sheetViews>
    <sheetView topLeftCell="C2" zoomScale="90" zoomScaleNormal="90" workbookViewId="0">
      <selection activeCell="G7" sqref="G7"/>
    </sheetView>
  </sheetViews>
  <sheetFormatPr baseColWidth="10" defaultColWidth="11.42578125" defaultRowHeight="14.25" x14ac:dyDescent="0.25"/>
  <cols>
    <col min="1" max="1" width="3.140625" style="36" customWidth="1"/>
    <col min="2" max="2" width="10.42578125" style="43" customWidth="1"/>
    <col min="3" max="3" width="12.7109375" style="43" customWidth="1"/>
    <col min="4" max="4" width="11" style="36" customWidth="1"/>
    <col min="5" max="5" width="9.42578125" style="36" customWidth="1"/>
    <col min="6" max="6" width="10.5703125" style="36" customWidth="1"/>
    <col min="7" max="7" width="9" style="36" customWidth="1"/>
    <col min="8" max="8" width="13.140625" style="36" customWidth="1"/>
    <col min="9" max="9" width="31.7109375" style="44" customWidth="1"/>
    <col min="10" max="15" width="11.42578125" style="36"/>
    <col min="16" max="16" width="9.42578125" style="36" customWidth="1"/>
    <col min="17" max="17" width="11.42578125" style="36"/>
    <col min="18" max="18" width="24.5703125" style="36" customWidth="1"/>
    <col min="19" max="16384" width="11.42578125" style="36"/>
  </cols>
  <sheetData>
    <row r="2" spans="2:18" ht="33" customHeight="1" x14ac:dyDescent="0.25">
      <c r="B2" s="48"/>
      <c r="C2" s="48"/>
      <c r="D2" s="48"/>
      <c r="E2" s="48" t="s">
        <v>161</v>
      </c>
      <c r="F2" s="48"/>
      <c r="G2" s="48"/>
      <c r="H2" s="48"/>
      <c r="I2" s="48"/>
      <c r="J2" s="48"/>
      <c r="K2" s="48"/>
      <c r="L2" s="48"/>
      <c r="M2" s="48"/>
      <c r="N2" s="48"/>
      <c r="O2" s="48"/>
      <c r="P2" s="48"/>
      <c r="Q2" s="7" t="s">
        <v>55</v>
      </c>
      <c r="R2" s="45" t="s">
        <v>162</v>
      </c>
    </row>
    <row r="3" spans="2:18" ht="21" customHeight="1" x14ac:dyDescent="0.25">
      <c r="B3" s="48"/>
      <c r="C3" s="48"/>
      <c r="D3" s="48"/>
      <c r="E3" s="48"/>
      <c r="F3" s="48"/>
      <c r="G3" s="48"/>
      <c r="H3" s="48"/>
      <c r="I3" s="48"/>
      <c r="J3" s="48"/>
      <c r="K3" s="48"/>
      <c r="L3" s="48"/>
      <c r="M3" s="48"/>
      <c r="N3" s="48"/>
      <c r="O3" s="48"/>
      <c r="P3" s="48"/>
      <c r="Q3" s="7" t="s">
        <v>56</v>
      </c>
      <c r="R3" s="45">
        <v>1</v>
      </c>
    </row>
    <row r="5" spans="2:18" ht="23.45" customHeight="1" x14ac:dyDescent="0.25">
      <c r="B5" s="63" t="s">
        <v>1</v>
      </c>
      <c r="C5" s="63" t="s">
        <v>62</v>
      </c>
      <c r="D5" s="66" t="s">
        <v>19</v>
      </c>
      <c r="E5" s="66"/>
      <c r="F5" s="66" t="s">
        <v>2</v>
      </c>
      <c r="G5" s="66" t="s">
        <v>18</v>
      </c>
      <c r="H5" s="63" t="s">
        <v>22</v>
      </c>
      <c r="I5" s="65" t="s">
        <v>60</v>
      </c>
    </row>
    <row r="6" spans="2:18" ht="20.25" customHeight="1" x14ac:dyDescent="0.25">
      <c r="B6" s="64"/>
      <c r="C6" s="64"/>
      <c r="D6" s="37" t="s">
        <v>20</v>
      </c>
      <c r="E6" s="37" t="s">
        <v>21</v>
      </c>
      <c r="F6" s="66"/>
      <c r="G6" s="66"/>
      <c r="H6" s="64"/>
      <c r="I6" s="65"/>
    </row>
    <row r="7" spans="2:18" ht="39.75" customHeight="1" x14ac:dyDescent="0.25">
      <c r="B7" s="38">
        <f>'Matriz de riesgo PEA'!B9</f>
        <v>1</v>
      </c>
      <c r="C7" s="38" t="str">
        <f>'Matriz de riesgo PEA'!C9</f>
        <v>Personal</v>
      </c>
      <c r="D7" s="39">
        <f>AVERAGE('Matriz de riesgo PEA'!K9:N9)</f>
        <v>3.5</v>
      </c>
      <c r="E7" s="39">
        <f>AVERAGE('Matriz de riesgo PEA'!O9:P9)</f>
        <v>1.5</v>
      </c>
      <c r="F7" s="40">
        <f>D7*E7</f>
        <v>5.25</v>
      </c>
      <c r="G7" s="41" t="str">
        <f>IF(F7&gt;15,"Crítico",IF(F7&gt;8,"Alto",IF(F7&gt;4,"Medio","Bajo")))</f>
        <v>Medio</v>
      </c>
      <c r="H7" s="38" t="str">
        <f>'Matriz de riesgo PEA'!J9</f>
        <v>Estratégico</v>
      </c>
      <c r="I7" s="42" t="str">
        <f>'Matriz de riesgo PEA'!F9</f>
        <v xml:space="preserve">No se cuente con personal competente para la realización de las actividades de planeación, dirección, control y ejecución de un Ensayo de Aptitud. </v>
      </c>
    </row>
    <row r="8" spans="2:18" ht="39.950000000000003" customHeight="1" x14ac:dyDescent="0.25">
      <c r="B8" s="38">
        <f>'Matriz de riesgo PEA'!B10</f>
        <v>2</v>
      </c>
      <c r="C8" s="38" t="str">
        <f>'Matriz de riesgo PEA'!C10</f>
        <v>Equipos, instalaciones y medio ambiente</v>
      </c>
      <c r="D8" s="39">
        <f>AVERAGE('Matriz de riesgo PEA'!K10:N10)</f>
        <v>3.5</v>
      </c>
      <c r="E8" s="39">
        <f>AVERAGE('Matriz de riesgo PEA'!O10:P10)</f>
        <v>2</v>
      </c>
      <c r="F8" s="40">
        <f t="shared" ref="F8:F29" si="0">D8*E8</f>
        <v>7</v>
      </c>
      <c r="G8" s="41" t="str">
        <f t="shared" ref="G8:G29" si="1">IF(F8&gt;15,"Crítico",IF(F8&gt;8,"Alto",IF(F8&gt;4,"Medio","Bajo")))</f>
        <v>Medio</v>
      </c>
      <c r="H8" s="38" t="str">
        <f>'Matriz de riesgo PEA'!J10</f>
        <v>Tecnológico</v>
      </c>
      <c r="I8" s="42" t="str">
        <f>'Matriz de riesgo PEA'!F10</f>
        <v xml:space="preserve">No se asegure la infraestructura necesaria que permita operar adecuadamente  el  Ensayo de Aptitud. </v>
      </c>
    </row>
    <row r="9" spans="2:18" ht="39.950000000000003" customHeight="1" x14ac:dyDescent="0.25">
      <c r="B9" s="38">
        <f>'Matriz de riesgo PEA'!B11</f>
        <v>3</v>
      </c>
      <c r="C9" s="38" t="str">
        <f>'Matriz de riesgo PEA'!C11</f>
        <v>Planificación</v>
      </c>
      <c r="D9" s="39">
        <f>AVERAGE('Matriz de riesgo PEA'!K11:N11)</f>
        <v>2.25</v>
      </c>
      <c r="E9" s="39">
        <f>AVERAGE('Matriz de riesgo PEA'!O11:P11)</f>
        <v>2.5</v>
      </c>
      <c r="F9" s="40">
        <f t="shared" si="0"/>
        <v>5.625</v>
      </c>
      <c r="G9" s="41" t="str">
        <f t="shared" si="1"/>
        <v>Medio</v>
      </c>
      <c r="H9" s="38" t="str">
        <f>'Matriz de riesgo PEA'!J11</f>
        <v>Operativo</v>
      </c>
      <c r="I9" s="42" t="str">
        <f>'Matriz de riesgo PEA'!F11</f>
        <v>No se identifiquen adecuadamente aquellos procesos que afectan directamente la calidad del EA</v>
      </c>
    </row>
    <row r="10" spans="2:18" ht="39.950000000000003" customHeight="1" x14ac:dyDescent="0.25">
      <c r="B10" s="38">
        <f>'Matriz de riesgo PEA'!B12</f>
        <v>4</v>
      </c>
      <c r="C10" s="38" t="str">
        <f>'Matriz de riesgo PEA'!C12</f>
        <v>Planificación</v>
      </c>
      <c r="D10" s="39">
        <f>AVERAGE('Matriz de riesgo PEA'!K12:N12)</f>
        <v>3.75</v>
      </c>
      <c r="E10" s="39">
        <f>AVERAGE('Matriz de riesgo PEA'!O12:P12)</f>
        <v>3.5</v>
      </c>
      <c r="F10" s="40">
        <f t="shared" si="0"/>
        <v>13.125</v>
      </c>
      <c r="G10" s="41" t="str">
        <f t="shared" si="1"/>
        <v>Alto</v>
      </c>
      <c r="H10" s="38" t="str">
        <f>'Matriz de riesgo PEA'!J12</f>
        <v>Estratégico</v>
      </c>
      <c r="I10" s="42" t="str">
        <f>'Matriz de riesgo PEA'!F12</f>
        <v xml:space="preserve">El diseño del programa no responde a las necesidades de evaluación de desempeño de los participantes. </v>
      </c>
    </row>
    <row r="11" spans="2:18" ht="39.950000000000003" customHeight="1" x14ac:dyDescent="0.25">
      <c r="B11" s="38">
        <f>'Matriz de riesgo PEA'!B13</f>
        <v>5</v>
      </c>
      <c r="C11" s="38" t="str">
        <f>'Matriz de riesgo PEA'!C13</f>
        <v>Preparación de los ítems de ensayo de aptitud</v>
      </c>
      <c r="D11" s="39">
        <f>AVERAGE('Matriz de riesgo PEA'!K13:N13)</f>
        <v>1.75</v>
      </c>
      <c r="E11" s="39">
        <f>AVERAGE('Matriz de riesgo PEA'!O13:P13)</f>
        <v>3</v>
      </c>
      <c r="F11" s="40">
        <f t="shared" si="0"/>
        <v>5.25</v>
      </c>
      <c r="G11" s="41" t="str">
        <f t="shared" si="1"/>
        <v>Medio</v>
      </c>
      <c r="H11" s="38" t="str">
        <f>'Matriz de riesgo PEA'!J13</f>
        <v>Operativo</v>
      </c>
      <c r="I11" s="42" t="str">
        <f>'Matriz de riesgo PEA'!F13</f>
        <v>Los lineamientos establecidos  para la preparación del ítem de ensayo de aptitud, se definen de manera  inadecuada o no se aplican correctamente.</v>
      </c>
    </row>
    <row r="12" spans="2:18" ht="39.950000000000003" customHeight="1" x14ac:dyDescent="0.25">
      <c r="B12" s="38">
        <f>'Matriz de riesgo PEA'!B14</f>
        <v>6</v>
      </c>
      <c r="C12" s="38" t="str">
        <f>'Matriz de riesgo PEA'!C14</f>
        <v>Homogeneidad y Estabilidad</v>
      </c>
      <c r="D12" s="39">
        <f>AVERAGE('Matriz de riesgo PEA'!K14:N14)</f>
        <v>1.75</v>
      </c>
      <c r="E12" s="39">
        <f>AVERAGE('Matriz de riesgo PEA'!O14:P14)</f>
        <v>3</v>
      </c>
      <c r="F12" s="40">
        <f t="shared" si="0"/>
        <v>5.25</v>
      </c>
      <c r="G12" s="41" t="str">
        <f t="shared" si="1"/>
        <v>Medio</v>
      </c>
      <c r="H12" s="38" t="str">
        <f>'Matriz de riesgo PEA'!J14</f>
        <v>Operativo</v>
      </c>
      <c r="I12" s="42" t="str">
        <f>'Matriz de riesgo PEA'!F14</f>
        <v>El ítem de ensayo de aptitud no sea estable u homogéneo</v>
      </c>
    </row>
    <row r="13" spans="2:18" ht="39.950000000000003" customHeight="1" x14ac:dyDescent="0.25">
      <c r="B13" s="38">
        <f>'Matriz de riesgo PEA'!B15</f>
        <v>7</v>
      </c>
      <c r="C13" s="38" t="str">
        <f>'Matriz de riesgo PEA'!C15</f>
        <v>Diseño Estadístico</v>
      </c>
      <c r="D13" s="39">
        <f>AVERAGE('Matriz de riesgo PEA'!K15:N15)</f>
        <v>3.75</v>
      </c>
      <c r="E13" s="39">
        <f>AVERAGE('Matriz de riesgo PEA'!O15:P15)</f>
        <v>3.5</v>
      </c>
      <c r="F13" s="40">
        <f t="shared" si="0"/>
        <v>13.125</v>
      </c>
      <c r="G13" s="41" t="str">
        <f t="shared" si="1"/>
        <v>Alto</v>
      </c>
      <c r="H13" s="38" t="str">
        <f>'Matriz de riesgo PEA'!J15</f>
        <v>Operativo</v>
      </c>
      <c r="I13" s="42" t="str">
        <f>'Matriz de riesgo PEA'!F15</f>
        <v>Se realice un diseño estadístico del EA que no conduzca al cumplimiento de los objetivos del programa de EA planteado.</v>
      </c>
    </row>
    <row r="14" spans="2:18" ht="39.950000000000003" customHeight="1" x14ac:dyDescent="0.25">
      <c r="B14" s="38">
        <f>'Matriz de riesgo PEA'!B16</f>
        <v>8</v>
      </c>
      <c r="C14" s="38" t="str">
        <f>'Matriz de riesgo PEA'!C16</f>
        <v>Diseño Estadístico</v>
      </c>
      <c r="D14" s="39">
        <f>AVERAGE('Matriz de riesgo PEA'!K16:N16)</f>
        <v>3.75</v>
      </c>
      <c r="E14" s="39">
        <f>AVERAGE('Matriz de riesgo PEA'!O16:P16)</f>
        <v>3</v>
      </c>
      <c r="F14" s="40">
        <f t="shared" si="0"/>
        <v>11.25</v>
      </c>
      <c r="G14" s="41" t="str">
        <f t="shared" si="1"/>
        <v>Alto</v>
      </c>
      <c r="H14" s="38" t="str">
        <f>'Matriz de riesgo PEA'!J16</f>
        <v>Operativo</v>
      </c>
      <c r="I14" s="42" t="str">
        <f>'Matriz de riesgo PEA'!F16</f>
        <v>No se asegure la aplicación adecuada de factores que puedan incidir de manera significativa en el diseño de Programa de Ensayo de Aptitud</v>
      </c>
    </row>
    <row r="15" spans="2:18" ht="39.950000000000003" customHeight="1" x14ac:dyDescent="0.25">
      <c r="B15" s="38">
        <f>'Matriz de riesgo PEA'!B17</f>
        <v>9</v>
      </c>
      <c r="C15" s="38" t="str">
        <f>'Matriz de riesgo PEA'!C17</f>
        <v>Valores Asignados</v>
      </c>
      <c r="D15" s="39">
        <f>AVERAGE('Matriz de riesgo PEA'!K17:N17)</f>
        <v>4</v>
      </c>
      <c r="E15" s="39">
        <f>AVERAGE('Matriz de riesgo PEA'!O17:P17)</f>
        <v>2.5</v>
      </c>
      <c r="F15" s="40">
        <f t="shared" si="0"/>
        <v>10</v>
      </c>
      <c r="G15" s="41" t="str">
        <f t="shared" si="1"/>
        <v>Alto</v>
      </c>
      <c r="H15" s="38" t="str">
        <f>'Matriz de riesgo PEA'!J17</f>
        <v>Operativo</v>
      </c>
      <c r="I15" s="42" t="str">
        <f>'Matriz de riesgo PEA'!F17</f>
        <v>No se asegure la escogencia de un método adecuado para establecer el valor asignado y su trazabilidad metrológica, incluida la incertidumbre del valor asignado para el EA previsto</v>
      </c>
    </row>
    <row r="16" spans="2:18" ht="39.950000000000003" customHeight="1" x14ac:dyDescent="0.25">
      <c r="B16" s="38">
        <f>'Matriz de riesgo PEA'!B18</f>
        <v>10</v>
      </c>
      <c r="C16" s="38" t="str">
        <f>'Matriz de riesgo PEA'!C18</f>
        <v>Valores Asignados</v>
      </c>
      <c r="D16" s="39">
        <f>AVERAGE('Matriz de riesgo PEA'!K18:N18)</f>
        <v>4</v>
      </c>
      <c r="E16" s="39">
        <f>AVERAGE('Matriz de riesgo PEA'!O18:P18)</f>
        <v>2</v>
      </c>
      <c r="F16" s="40">
        <f t="shared" si="0"/>
        <v>8</v>
      </c>
      <c r="G16" s="41" t="str">
        <f t="shared" si="1"/>
        <v>Medio</v>
      </c>
      <c r="H16" s="38" t="str">
        <f>'Matriz de riesgo PEA'!J18</f>
        <v>Operativo</v>
      </c>
      <c r="I16" s="42" t="str">
        <f>'Matriz de riesgo PEA'!F18</f>
        <v xml:space="preserve">Potencial confabulación de los participantes haciendo divulgaciones anticipadas, que generen beneficios particulares. </v>
      </c>
    </row>
    <row r="17" spans="2:9" ht="39.950000000000003" customHeight="1" x14ac:dyDescent="0.25">
      <c r="B17" s="38">
        <f>'Matriz de riesgo PEA'!B19</f>
        <v>11</v>
      </c>
      <c r="C17" s="38" t="str">
        <f>'Matriz de riesgo PEA'!C19</f>
        <v>Elección del Método o Procedimiento</v>
      </c>
      <c r="D17" s="39">
        <f>AVERAGE('Matriz de riesgo PEA'!K19:N19)</f>
        <v>3.25</v>
      </c>
      <c r="E17" s="39">
        <f>AVERAGE('Matriz de riesgo PEA'!O19:P19)</f>
        <v>1.5</v>
      </c>
      <c r="F17" s="40">
        <f t="shared" si="0"/>
        <v>4.875</v>
      </c>
      <c r="G17" s="41" t="str">
        <f t="shared" si="1"/>
        <v>Medio</v>
      </c>
      <c r="H17" s="38" t="str">
        <f>'Matriz de riesgo PEA'!J19</f>
        <v>Operativo</v>
      </c>
      <c r="I17" s="42" t="str">
        <f>'Matriz de riesgo PEA'!F19</f>
        <v xml:space="preserve">Obtener conclusiones erradas de desempeño de los participantes al no contar con lineamientos claros para la evaluación de la comparación de resultados obtenidos por diferentes métodos de ensayo o medida o la equivalencia técnica de los mismos. </v>
      </c>
    </row>
    <row r="18" spans="2:9" ht="39.75" customHeight="1" x14ac:dyDescent="0.25">
      <c r="B18" s="38">
        <f>'Matriz de riesgo PEA'!B20</f>
        <v>12</v>
      </c>
      <c r="C18" s="38" t="str">
        <f>'Matriz de riesgo PEA'!C20</f>
        <v>Operación de los programas de ensayos de aptitud</v>
      </c>
      <c r="D18" s="39">
        <f>AVERAGE('Matriz de riesgo PEA'!K20:N20)</f>
        <v>2.75</v>
      </c>
      <c r="E18" s="39">
        <f>AVERAGE('Matriz de riesgo PEA'!O20:P20)</f>
        <v>1.5</v>
      </c>
      <c r="F18" s="40">
        <f t="shared" si="0"/>
        <v>4.125</v>
      </c>
      <c r="G18" s="41" t="str">
        <f t="shared" si="1"/>
        <v>Medio</v>
      </c>
      <c r="H18" s="38" t="str">
        <f>'Matriz de riesgo PEA'!J20</f>
        <v>Operativo</v>
      </c>
      <c r="I18" s="42" t="str">
        <f>'Matriz de riesgo PEA'!F20</f>
        <v xml:space="preserve"> Medición, ensayo o calibración   del ítem de ensayo de aptitud de forma inadecuada, con resultados de desempeño erróneos para el participante dadas instrucciones que no son claras o no  están lo suficientemente detalladas</v>
      </c>
    </row>
    <row r="19" spans="2:9" ht="39.950000000000003" customHeight="1" x14ac:dyDescent="0.25">
      <c r="B19" s="38">
        <f>'Matriz de riesgo PEA'!B21</f>
        <v>13</v>
      </c>
      <c r="C19" s="38" t="str">
        <f>'Matriz de riesgo PEA'!C21</f>
        <v>Operación de los programas de ensayos de aptitud</v>
      </c>
      <c r="D19" s="39">
        <f>AVERAGE('Matriz de riesgo PEA'!K21:N21)</f>
        <v>2.75</v>
      </c>
      <c r="E19" s="39">
        <f>AVERAGE('Matriz de riesgo PEA'!O21:P21)</f>
        <v>1</v>
      </c>
      <c r="F19" s="40">
        <f t="shared" si="0"/>
        <v>2.75</v>
      </c>
      <c r="G19" s="41" t="str">
        <f t="shared" si="1"/>
        <v>Bajo</v>
      </c>
      <c r="H19" s="38" t="str">
        <f>'Matriz de riesgo PEA'!J21</f>
        <v>Financiero</v>
      </c>
      <c r="I19" s="42" t="str">
        <f>'Matriz de riesgo PEA'!F21</f>
        <v>Perdidas o  daños en el ítem de ensayos de aptitud que afecten el resultado del participante.</v>
      </c>
    </row>
    <row r="20" spans="2:9" ht="39.950000000000003" customHeight="1" x14ac:dyDescent="0.25">
      <c r="B20" s="38">
        <f>'Matriz de riesgo PEA'!B22</f>
        <v>14</v>
      </c>
      <c r="C20" s="38" t="str">
        <f>'Matriz de riesgo PEA'!C22</f>
        <v>Análisis de datos y registros</v>
      </c>
      <c r="D20" s="39">
        <f>AVERAGE('Matriz de riesgo PEA'!K22:N22)</f>
        <v>3.25</v>
      </c>
      <c r="E20" s="39">
        <f>AVERAGE('Matriz de riesgo PEA'!O22:P22)</f>
        <v>2.5</v>
      </c>
      <c r="F20" s="40">
        <f t="shared" si="0"/>
        <v>8.125</v>
      </c>
      <c r="G20" s="41" t="str">
        <f t="shared" si="1"/>
        <v>Alto</v>
      </c>
      <c r="H20" s="38" t="str">
        <f>'Matriz de riesgo PEA'!J22</f>
        <v>Operativo</v>
      </c>
      <c r="I20" s="42" t="str">
        <f>'Matriz de riesgo PEA'!F22</f>
        <v>Entrega de resultados erróneos  a los participantes del EA.</v>
      </c>
    </row>
    <row r="21" spans="2:9" ht="39.950000000000003" customHeight="1" x14ac:dyDescent="0.25">
      <c r="B21" s="38">
        <f>'Matriz de riesgo PEA'!B23</f>
        <v>15</v>
      </c>
      <c r="C21" s="38" t="str">
        <f>'Matriz de riesgo PEA'!C23</f>
        <v>Evaluación de desempeño</v>
      </c>
      <c r="D21" s="39">
        <f>AVERAGE('Matriz de riesgo PEA'!K23:N23)</f>
        <v>4</v>
      </c>
      <c r="E21" s="39">
        <f>AVERAGE('Matriz de riesgo PEA'!O23:P23)</f>
        <v>1</v>
      </c>
      <c r="F21" s="40">
        <f t="shared" si="0"/>
        <v>4</v>
      </c>
      <c r="G21" s="41" t="str">
        <f t="shared" si="1"/>
        <v>Bajo</v>
      </c>
      <c r="H21" s="38" t="str">
        <f>'Matriz de riesgo PEA'!J23</f>
        <v>Operativo</v>
      </c>
      <c r="I21" s="42" t="str">
        <f>'Matriz de riesgo PEA'!F23</f>
        <v xml:space="preserve">Resultados de desempeño de los participantes no confiables
</v>
      </c>
    </row>
    <row r="22" spans="2:9" ht="39.950000000000003" customHeight="1" x14ac:dyDescent="0.25">
      <c r="B22" s="38">
        <f>'Matriz de riesgo PEA'!B24</f>
        <v>16</v>
      </c>
      <c r="C22" s="38" t="str">
        <f>'Matriz de riesgo PEA'!C24</f>
        <v>Informes</v>
      </c>
      <c r="D22" s="39">
        <f>AVERAGE('Matriz de riesgo PEA'!K24:N24)</f>
        <v>3.25</v>
      </c>
      <c r="E22" s="39">
        <f>AVERAGE('Matriz de riesgo PEA'!O24:P24)</f>
        <v>1.5</v>
      </c>
      <c r="F22" s="40">
        <f t="shared" si="0"/>
        <v>4.875</v>
      </c>
      <c r="G22" s="41" t="str">
        <f t="shared" si="1"/>
        <v>Medio</v>
      </c>
      <c r="H22" s="38" t="str">
        <f>'Matriz de riesgo PEA'!J24</f>
        <v>Tecnológico</v>
      </c>
      <c r="I22" s="42" t="str">
        <f>'Matriz de riesgo PEA'!F24</f>
        <v xml:space="preserve">Los informes emitidos por el proveedor no son claros y exhaustivos de acuerdo con las necesidades y planificación del Programa de Ensayo Aptitud. </v>
      </c>
    </row>
    <row r="23" spans="2:9" ht="39.950000000000003" customHeight="1" x14ac:dyDescent="0.25">
      <c r="B23" s="38">
        <f>'Matriz de riesgo PEA'!B25</f>
        <v>17</v>
      </c>
      <c r="C23" s="38" t="str">
        <f>'Matriz de riesgo PEA'!C25</f>
        <v>Comunicación con los participantes</v>
      </c>
      <c r="D23" s="39">
        <f>AVERAGE('Matriz de riesgo PEA'!K25:N25)</f>
        <v>3.5</v>
      </c>
      <c r="E23" s="39">
        <f>AVERAGE('Matriz de riesgo PEA'!O25:P25)</f>
        <v>2</v>
      </c>
      <c r="F23" s="40">
        <f t="shared" si="0"/>
        <v>7</v>
      </c>
      <c r="G23" s="41" t="str">
        <f t="shared" si="1"/>
        <v>Medio</v>
      </c>
      <c r="H23" s="38" t="str">
        <f>'Matriz de riesgo PEA'!J25</f>
        <v>Operativo</v>
      </c>
      <c r="I23" s="42" t="str">
        <f>'Matriz de riesgo PEA'!F25</f>
        <v>Desconocimiento o mala interpretación de la información del EA, por parte del participante.</v>
      </c>
    </row>
    <row r="24" spans="2:9" ht="39.950000000000003" customHeight="1" x14ac:dyDescent="0.25">
      <c r="B24" s="38">
        <f>'Matriz de riesgo PEA'!B26</f>
        <v>18</v>
      </c>
      <c r="C24" s="38" t="str">
        <f>'Matriz de riesgo PEA'!C26</f>
        <v>Confidencialidad</v>
      </c>
      <c r="D24" s="39">
        <f>AVERAGE('Matriz de riesgo PEA'!K26:N26)</f>
        <v>3.75</v>
      </c>
      <c r="E24" s="39">
        <f>AVERAGE('Matriz de riesgo PEA'!O26:P26)</f>
        <v>1</v>
      </c>
      <c r="F24" s="40">
        <f t="shared" si="0"/>
        <v>3.75</v>
      </c>
      <c r="G24" s="41" t="str">
        <f t="shared" si="1"/>
        <v>Bajo</v>
      </c>
      <c r="H24" s="38" t="str">
        <f>'Matriz de riesgo PEA'!J26</f>
        <v>Operativo</v>
      </c>
      <c r="I24" s="42" t="str">
        <f>'Matriz de riesgo PEA'!F26</f>
        <v>Potencial fuga de información confidencial</v>
      </c>
    </row>
    <row r="25" spans="2:9" ht="48.95" customHeight="1" x14ac:dyDescent="0.25">
      <c r="B25" s="38">
        <f>'Matriz de riesgo PEA'!B27</f>
        <v>19</v>
      </c>
      <c r="C25" s="38" t="str">
        <f>'Matriz de riesgo PEA'!C27</f>
        <v>Organización</v>
      </c>
      <c r="D25" s="39">
        <f>AVERAGE('Matriz de riesgo PEA'!K27:N27)</f>
        <v>4</v>
      </c>
      <c r="E25" s="39">
        <f>AVERAGE('Matriz de riesgo PEA'!O27:P27)</f>
        <v>2</v>
      </c>
      <c r="F25" s="40">
        <f t="shared" si="0"/>
        <v>8</v>
      </c>
      <c r="G25" s="41" t="str">
        <f t="shared" si="1"/>
        <v>Medio</v>
      </c>
      <c r="H25" s="38" t="str">
        <f>'Matriz de riesgo PEA'!J27</f>
        <v>Estratégico</v>
      </c>
      <c r="I25" s="42" t="str">
        <f>'Matriz de riesgo PEA'!F27</f>
        <v xml:space="preserve">No se asegure  una estructura de organización y gestión apropiada al alcance de las actividades de los programas de ensayos de aptitud. </v>
      </c>
    </row>
    <row r="26" spans="2:9" ht="39.950000000000003" customHeight="1" x14ac:dyDescent="0.25">
      <c r="B26" s="38">
        <f>'Matriz de riesgo PEA'!B28</f>
        <v>20</v>
      </c>
      <c r="C26" s="38" t="str">
        <f>'Matriz de riesgo PEA'!C28</f>
        <v xml:space="preserve">Sistema de Gestión, Control de Documentos y Control de Registros
Control de Trabajo no conforme, Mejora, Acciones Correctivas, Acciones Preventivas, Auditorías internas, Revisiones por la Dirección
</v>
      </c>
      <c r="D26" s="39">
        <f>AVERAGE('Matriz de riesgo PEA'!K28:N28)</f>
        <v>3.5</v>
      </c>
      <c r="E26" s="39">
        <f>AVERAGE('Matriz de riesgo PEA'!O28:P28)</f>
        <v>2</v>
      </c>
      <c r="F26" s="40">
        <f t="shared" si="0"/>
        <v>7</v>
      </c>
      <c r="G26" s="41" t="str">
        <f t="shared" si="1"/>
        <v>Medio</v>
      </c>
      <c r="H26" s="38" t="str">
        <f>'Matriz de riesgo PEA'!J28</f>
        <v>Operativo</v>
      </c>
      <c r="I26" s="42" t="str">
        <f>'Matriz de riesgo PEA'!F28</f>
        <v xml:space="preserve">uso de procesos y procedimientos inadecuados para la gestión de las actividades del Proveedor de ensayos de aptitud </v>
      </c>
    </row>
    <row r="27" spans="2:9" ht="39.950000000000003" customHeight="1" x14ac:dyDescent="0.25">
      <c r="B27" s="38">
        <f>'Matriz de riesgo PEA'!B29</f>
        <v>21</v>
      </c>
      <c r="C27" s="38" t="str">
        <f>'Matriz de riesgo PEA'!C29</f>
        <v xml:space="preserve">Revisión de Pedidos, ofertas y contratos, </v>
      </c>
      <c r="D27" s="39">
        <f>AVERAGE('Matriz de riesgo PEA'!K29:N29)</f>
        <v>3.75</v>
      </c>
      <c r="E27" s="39">
        <f>AVERAGE('Matriz de riesgo PEA'!O29:P29)</f>
        <v>1.5</v>
      </c>
      <c r="F27" s="40">
        <f t="shared" si="0"/>
        <v>5.625</v>
      </c>
      <c r="G27" s="41" t="str">
        <f t="shared" si="1"/>
        <v>Medio</v>
      </c>
      <c r="H27" s="38" t="str">
        <f>'Matriz de riesgo PEA'!J29</f>
        <v>Operativo</v>
      </c>
      <c r="I27" s="42" t="str">
        <f>'Matriz de riesgo PEA'!F29</f>
        <v xml:space="preserve">No definir y acordar apropiadamente las  ofertas de programas de ensayos de aptitud con respecto a que tipo de participantes va dirigido el ensayo de aptitud, o  las necesidades del participante.  </v>
      </c>
    </row>
    <row r="28" spans="2:9" ht="48.95" customHeight="1" x14ac:dyDescent="0.25">
      <c r="B28" s="38">
        <f>'Matriz de riesgo PEA'!B30</f>
        <v>22</v>
      </c>
      <c r="C28" s="38" t="str">
        <f>'Matriz de riesgo PEA'!C30</f>
        <v>Subcontratación de servicios y Compra se servicios y suministros</v>
      </c>
      <c r="D28" s="39">
        <f>AVERAGE('Matriz de riesgo PEA'!K30:N30)</f>
        <v>4.5</v>
      </c>
      <c r="E28" s="39">
        <f>AVERAGE('Matriz de riesgo PEA'!O30:P30)</f>
        <v>2</v>
      </c>
      <c r="F28" s="40">
        <f t="shared" si="0"/>
        <v>9</v>
      </c>
      <c r="G28" s="41" t="str">
        <f t="shared" si="1"/>
        <v>Alto</v>
      </c>
      <c r="H28" s="38" t="str">
        <f>'Matriz de riesgo PEA'!J30</f>
        <v>Financiero</v>
      </c>
      <c r="I28" s="42" t="str">
        <f>'Matriz de riesgo PEA'!F30</f>
        <v>Selección y uso de subcontratistas y/o proveedores de productos o servicios  no competentes.</v>
      </c>
    </row>
    <row r="29" spans="2:9" ht="39.75" customHeight="1" x14ac:dyDescent="0.25">
      <c r="B29" s="38">
        <f>'Matriz de riesgo PEA'!B31</f>
        <v>23</v>
      </c>
      <c r="C29" s="38" t="str">
        <f>'Matriz de riesgo PEA'!C31</f>
        <v>Servicio al Cliente, y Quejas y Apelaciones</v>
      </c>
      <c r="D29" s="39">
        <f>AVERAGE('Matriz de riesgo PEA'!K31:N31)</f>
        <v>3.75</v>
      </c>
      <c r="E29" s="39">
        <f>AVERAGE('Matriz de riesgo PEA'!O31:P31)</f>
        <v>2.5</v>
      </c>
      <c r="F29" s="40">
        <f t="shared" si="0"/>
        <v>9.375</v>
      </c>
      <c r="G29" s="41" t="str">
        <f t="shared" si="1"/>
        <v>Alto</v>
      </c>
      <c r="H29" s="38" t="str">
        <f>'Matriz de riesgo PEA'!J31</f>
        <v>Operativo</v>
      </c>
      <c r="I29" s="42" t="str">
        <f>'Matriz de riesgo PEA'!F31</f>
        <v xml:space="preserve">Insatisfacción del cliente/participantes </v>
      </c>
    </row>
  </sheetData>
  <sheetProtection algorithmName="SHA-512" hashValue="Uq6ySWoI5ag65uKLnAAEzkv6TzpT+lo2mgBJtbJh/03EEPK2I99oCOYDj5w0LxRqiePRLq85/eVoAFO6bX+pIQ==" saltValue="TPpvoMZDD/9FryEdcMNlRw==" spinCount="100000" sheet="1" objects="1" scenarios="1" selectLockedCells="1" selectUnlockedCells="1"/>
  <mergeCells count="9">
    <mergeCell ref="H5:H6"/>
    <mergeCell ref="E2:P3"/>
    <mergeCell ref="B2:D3"/>
    <mergeCell ref="I5:I6"/>
    <mergeCell ref="B5:B6"/>
    <mergeCell ref="D5:E5"/>
    <mergeCell ref="F5:F6"/>
    <mergeCell ref="G5:G6"/>
    <mergeCell ref="C5:C6"/>
  </mergeCells>
  <conditionalFormatting sqref="F7:G29">
    <cfRule type="cellIs" dxfId="3" priority="4" operator="equal">
      <formula>"Crítico"</formula>
    </cfRule>
    <cfRule type="cellIs" dxfId="2" priority="5" operator="equal">
      <formula>"Alto"</formula>
    </cfRule>
    <cfRule type="cellIs" dxfId="1" priority="6" operator="equal">
      <formula>"Medio"</formula>
    </cfRule>
  </conditionalFormatting>
  <conditionalFormatting sqref="F7:F29">
    <cfRule type="cellIs" dxfId="0" priority="3" operator="equal">
      <formula>"Alto"</formula>
    </cfRule>
  </conditionalFormatting>
  <pageMargins left="0.7" right="0.7" top="0.75" bottom="0.75" header="0.3" footer="0.3"/>
  <pageSetup orientation="portrait" r:id="rId1"/>
  <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7"/>
  <sheetViews>
    <sheetView workbookViewId="0">
      <selection activeCell="E29" sqref="E29"/>
    </sheetView>
  </sheetViews>
  <sheetFormatPr baseColWidth="10" defaultColWidth="10.85546875" defaultRowHeight="15" x14ac:dyDescent="0.25"/>
  <cols>
    <col min="1" max="1" width="4.42578125" style="4" customWidth="1"/>
    <col min="2" max="2" width="19.42578125" style="4" customWidth="1"/>
    <col min="3" max="3" width="30.140625" style="4" customWidth="1"/>
    <col min="4" max="6" width="17.85546875" style="4" customWidth="1"/>
    <col min="7" max="7" width="6.85546875" style="4" bestFit="1" customWidth="1"/>
    <col min="8" max="16384" width="10.85546875" style="4"/>
  </cols>
  <sheetData>
    <row r="2" spans="2:7" ht="30" x14ac:dyDescent="0.25">
      <c r="B2" s="2" t="s">
        <v>40</v>
      </c>
      <c r="C2" s="2" t="s">
        <v>41</v>
      </c>
      <c r="D2" s="2" t="s">
        <v>42</v>
      </c>
      <c r="E2" s="2" t="s">
        <v>44</v>
      </c>
      <c r="F2" s="2" t="s">
        <v>8</v>
      </c>
      <c r="G2" s="2" t="s">
        <v>45</v>
      </c>
    </row>
    <row r="3" spans="2:7" x14ac:dyDescent="0.25">
      <c r="B3" s="5"/>
      <c r="C3" s="3"/>
      <c r="D3" s="3"/>
      <c r="E3" s="3"/>
      <c r="F3" s="3"/>
      <c r="G3" s="3"/>
    </row>
    <row r="4" spans="2:7" x14ac:dyDescent="0.25">
      <c r="B4" s="3"/>
      <c r="C4" s="3"/>
      <c r="D4" s="3"/>
      <c r="E4" s="3"/>
      <c r="F4" s="3"/>
      <c r="G4" s="3"/>
    </row>
    <row r="5" spans="2:7" x14ac:dyDescent="0.25">
      <c r="B5" s="3"/>
      <c r="C5" s="3"/>
      <c r="D5" s="3"/>
      <c r="E5" s="3"/>
      <c r="F5" s="3"/>
      <c r="G5" s="3"/>
    </row>
    <row r="6" spans="2:7" x14ac:dyDescent="0.25">
      <c r="B6" s="3"/>
      <c r="C6" s="3"/>
      <c r="D6" s="3"/>
      <c r="E6" s="3"/>
      <c r="F6" s="3"/>
      <c r="G6" s="3"/>
    </row>
    <row r="7" spans="2:7" x14ac:dyDescent="0.25">
      <c r="B7" s="3"/>
      <c r="C7" s="3"/>
      <c r="D7" s="3"/>
      <c r="E7" s="3"/>
      <c r="F7" s="3"/>
      <c r="G7" s="3"/>
    </row>
    <row r="8" spans="2:7" x14ac:dyDescent="0.25">
      <c r="B8" s="3"/>
      <c r="C8" s="3"/>
      <c r="D8" s="3"/>
      <c r="E8" s="3"/>
      <c r="F8" s="3"/>
      <c r="G8" s="3"/>
    </row>
    <row r="9" spans="2:7" x14ac:dyDescent="0.25">
      <c r="B9" s="3"/>
      <c r="C9" s="3"/>
      <c r="D9" s="3"/>
      <c r="E9" s="3"/>
      <c r="F9" s="3"/>
      <c r="G9" s="3"/>
    </row>
    <row r="10" spans="2:7" x14ac:dyDescent="0.25">
      <c r="B10" s="3"/>
      <c r="C10" s="3"/>
      <c r="D10" s="3"/>
      <c r="E10" s="3"/>
      <c r="F10" s="3"/>
      <c r="G10" s="3"/>
    </row>
    <row r="11" spans="2:7" x14ac:dyDescent="0.25">
      <c r="B11" s="3"/>
      <c r="C11" s="3"/>
      <c r="D11" s="3"/>
      <c r="E11" s="3"/>
      <c r="F11" s="3"/>
      <c r="G11" s="3"/>
    </row>
    <row r="12" spans="2:7" x14ac:dyDescent="0.25">
      <c r="B12" s="3"/>
      <c r="C12" s="3"/>
      <c r="D12" s="3"/>
      <c r="E12" s="3"/>
      <c r="F12" s="3"/>
      <c r="G12" s="3"/>
    </row>
    <row r="13" spans="2:7" x14ac:dyDescent="0.25">
      <c r="B13" s="3"/>
      <c r="C13" s="3"/>
      <c r="D13" s="3"/>
      <c r="E13" s="3"/>
      <c r="F13" s="3"/>
      <c r="G13" s="3"/>
    </row>
    <row r="14" spans="2:7" x14ac:dyDescent="0.25">
      <c r="B14" s="3"/>
      <c r="C14" s="3"/>
      <c r="D14" s="3"/>
      <c r="E14" s="3"/>
      <c r="F14" s="3"/>
      <c r="G14" s="3"/>
    </row>
    <row r="15" spans="2:7" x14ac:dyDescent="0.25">
      <c r="B15" s="3"/>
      <c r="C15" s="3"/>
      <c r="D15" s="3"/>
      <c r="E15" s="3"/>
      <c r="F15" s="3"/>
      <c r="G15" s="3"/>
    </row>
    <row r="16" spans="2:7" x14ac:dyDescent="0.25">
      <c r="B16" s="3"/>
      <c r="C16" s="3"/>
      <c r="D16" s="3"/>
      <c r="E16" s="3"/>
      <c r="F16" s="3"/>
      <c r="G16" s="3"/>
    </row>
    <row r="17" spans="2:7" x14ac:dyDescent="0.25">
      <c r="B17" s="3"/>
      <c r="C17" s="3"/>
      <c r="D17" s="3"/>
      <c r="E17" s="3"/>
      <c r="F17" s="3"/>
      <c r="G17" s="3"/>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7"/>
  <sheetViews>
    <sheetView workbookViewId="0">
      <selection activeCell="G21" sqref="G21"/>
    </sheetView>
  </sheetViews>
  <sheetFormatPr baseColWidth="10" defaultColWidth="10.85546875" defaultRowHeight="15" x14ac:dyDescent="0.25"/>
  <cols>
    <col min="1" max="1" width="5" style="1" customWidth="1"/>
    <col min="2" max="2" width="30.140625" style="1" customWidth="1"/>
    <col min="3" max="3" width="19" style="1" customWidth="1"/>
    <col min="4" max="4" width="16.42578125" style="1" customWidth="1"/>
    <col min="5" max="16384" width="10.85546875" style="1"/>
  </cols>
  <sheetData>
    <row r="2" spans="2:4" ht="28.5" customHeight="1" x14ac:dyDescent="0.25">
      <c r="B2" s="2" t="s">
        <v>25</v>
      </c>
      <c r="C2" s="2" t="s">
        <v>35</v>
      </c>
      <c r="D2" s="2" t="s">
        <v>46</v>
      </c>
    </row>
    <row r="3" spans="2:4" ht="30" x14ac:dyDescent="0.25">
      <c r="B3" s="3" t="s">
        <v>26</v>
      </c>
      <c r="C3" s="3" t="s">
        <v>13</v>
      </c>
      <c r="D3" s="3" t="s">
        <v>47</v>
      </c>
    </row>
    <row r="4" spans="2:4" x14ac:dyDescent="0.25">
      <c r="B4" s="3" t="s">
        <v>34</v>
      </c>
      <c r="C4" s="3" t="s">
        <v>36</v>
      </c>
      <c r="D4" s="3" t="s">
        <v>48</v>
      </c>
    </row>
    <row r="5" spans="2:4" x14ac:dyDescent="0.25">
      <c r="B5" s="3" t="s">
        <v>27</v>
      </c>
      <c r="C5" s="3" t="s">
        <v>37</v>
      </c>
      <c r="D5" s="3" t="s">
        <v>5</v>
      </c>
    </row>
    <row r="6" spans="2:4" ht="22.5" customHeight="1" x14ac:dyDescent="0.25">
      <c r="B6" s="3" t="s">
        <v>28</v>
      </c>
      <c r="C6" s="3" t="s">
        <v>38</v>
      </c>
      <c r="D6" s="3" t="s">
        <v>49</v>
      </c>
    </row>
    <row r="7" spans="2:4" x14ac:dyDescent="0.25">
      <c r="B7" s="3" t="s">
        <v>29</v>
      </c>
      <c r="C7" s="3" t="s">
        <v>23</v>
      </c>
      <c r="D7" s="3" t="s">
        <v>52</v>
      </c>
    </row>
    <row r="8" spans="2:4" x14ac:dyDescent="0.25">
      <c r="B8" s="3" t="s">
        <v>30</v>
      </c>
      <c r="C8" s="3" t="s">
        <v>39</v>
      </c>
      <c r="D8" s="3" t="s">
        <v>50</v>
      </c>
    </row>
    <row r="9" spans="2:4" ht="30" x14ac:dyDescent="0.25">
      <c r="B9" s="3" t="s">
        <v>33</v>
      </c>
      <c r="C9" s="3"/>
      <c r="D9" s="3" t="s">
        <v>51</v>
      </c>
    </row>
    <row r="10" spans="2:4" ht="30" x14ac:dyDescent="0.25">
      <c r="B10" s="3" t="s">
        <v>59</v>
      </c>
      <c r="C10" s="3"/>
      <c r="D10" s="3" t="s">
        <v>53</v>
      </c>
    </row>
    <row r="11" spans="2:4" ht="30" x14ac:dyDescent="0.25">
      <c r="B11" s="3" t="s">
        <v>31</v>
      </c>
      <c r="C11" s="3"/>
      <c r="D11" s="3" t="s">
        <v>54</v>
      </c>
    </row>
    <row r="12" spans="2:4" x14ac:dyDescent="0.25">
      <c r="B12" s="3"/>
      <c r="C12" s="3"/>
      <c r="D12" s="3"/>
    </row>
    <row r="13" spans="2:4" x14ac:dyDescent="0.25">
      <c r="B13" s="3"/>
      <c r="C13" s="3"/>
      <c r="D13" s="3"/>
    </row>
    <row r="14" spans="2:4" x14ac:dyDescent="0.25">
      <c r="B14" s="3"/>
      <c r="C14" s="3"/>
      <c r="D14" s="3"/>
    </row>
    <row r="15" spans="2:4" x14ac:dyDescent="0.25">
      <c r="B15" s="3"/>
      <c r="C15" s="3"/>
      <c r="D15" s="3"/>
    </row>
    <row r="16" spans="2:4" x14ac:dyDescent="0.25">
      <c r="B16" s="3"/>
      <c r="C16" s="3"/>
      <c r="D16" s="3"/>
    </row>
    <row r="17" spans="2:4" x14ac:dyDescent="0.25">
      <c r="B17" s="3"/>
      <c r="C17" s="3"/>
      <c r="D17" s="3"/>
    </row>
  </sheetData>
  <pageMargins left="0.7" right="0.7" top="0.75" bottom="0.75" header="0.3" footer="0.3"/>
  <pageSetup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 de riesgo PEA</vt:lpstr>
      <vt:lpstr>Mapa de riesgo PEA</vt:lpstr>
      <vt:lpstr>Registro Eventos e Incidentes</vt:lpstr>
      <vt:lpstr>Data</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López</dc:creator>
  <cp:lastModifiedBy>Sandra Marcela Gutiérrez Rivera</cp:lastModifiedBy>
  <dcterms:created xsi:type="dcterms:W3CDTF">2008-07-31T19:37:42Z</dcterms:created>
  <dcterms:modified xsi:type="dcterms:W3CDTF">2020-06-11T19:03:40Z</dcterms:modified>
</cp:coreProperties>
</file>